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Лист2!$A$10:$I$197</definedName>
    <definedName name="_xlnm.Print_Area" localSheetId="1">Лист2!$A$1:$K$197</definedName>
  </definedNames>
  <calcPr calcId="145621"/>
</workbook>
</file>

<file path=xl/calcChain.xml><?xml version="1.0" encoding="utf-8"?>
<calcChain xmlns="http://schemas.openxmlformats.org/spreadsheetml/2006/main">
  <c r="I176" i="2" l="1"/>
  <c r="I76" i="2" l="1"/>
  <c r="I41" i="2" l="1"/>
  <c r="I16" i="2" s="1"/>
  <c r="I86" i="2"/>
  <c r="I81" i="2"/>
  <c r="I181" i="2"/>
  <c r="H81" i="2"/>
  <c r="H96" i="2"/>
  <c r="H141" i="2"/>
  <c r="H131" i="2"/>
  <c r="H91" i="2"/>
  <c r="H36" i="2"/>
  <c r="H31" i="2"/>
  <c r="K186" i="2"/>
  <c r="I101" i="2"/>
  <c r="I71" i="2"/>
  <c r="H100" i="2" l="1"/>
  <c r="H99" i="2"/>
  <c r="I15" i="2"/>
  <c r="I14" i="2"/>
  <c r="I161" i="2"/>
  <c r="I160" i="2"/>
  <c r="I159" i="2"/>
  <c r="I100" i="2"/>
  <c r="I99" i="2"/>
  <c r="J16" i="2"/>
  <c r="J15" i="2"/>
  <c r="J14" i="2"/>
  <c r="F192" i="2"/>
  <c r="F191" i="2"/>
  <c r="F190" i="2"/>
  <c r="F189" i="2"/>
  <c r="F187" i="2"/>
  <c r="F186" i="2"/>
  <c r="F185" i="2"/>
  <c r="F184" i="2"/>
  <c r="F182" i="2"/>
  <c r="F180" i="2"/>
  <c r="F179" i="2"/>
  <c r="F177" i="2"/>
  <c r="F176" i="2"/>
  <c r="F175" i="2"/>
  <c r="F174" i="2"/>
  <c r="F172" i="2"/>
  <c r="F171" i="2"/>
  <c r="F170" i="2"/>
  <c r="F169" i="2"/>
  <c r="F167" i="2"/>
  <c r="F166" i="2"/>
  <c r="F165" i="2"/>
  <c r="F164" i="2"/>
  <c r="F154" i="2"/>
  <c r="F147" i="2"/>
  <c r="F146" i="2"/>
  <c r="F145" i="2"/>
  <c r="F144" i="2"/>
  <c r="F142" i="2"/>
  <c r="F141" i="2"/>
  <c r="F140" i="2"/>
  <c r="F139" i="2"/>
  <c r="F137" i="2"/>
  <c r="F136" i="2"/>
  <c r="F135" i="2"/>
  <c r="F134" i="2"/>
  <c r="F132" i="2"/>
  <c r="F131" i="2"/>
  <c r="F130" i="2"/>
  <c r="F129" i="2"/>
  <c r="F127" i="2"/>
  <c r="F126" i="2"/>
  <c r="F125" i="2"/>
  <c r="F124" i="2"/>
  <c r="F122" i="2"/>
  <c r="F121" i="2"/>
  <c r="F120" i="2"/>
  <c r="F119" i="2"/>
  <c r="F117" i="2"/>
  <c r="F116" i="2"/>
  <c r="F115" i="2"/>
  <c r="F114" i="2"/>
  <c r="F112" i="2"/>
  <c r="F111" i="2"/>
  <c r="F110" i="2"/>
  <c r="F109" i="2"/>
  <c r="F107" i="2"/>
  <c r="F105" i="2"/>
  <c r="F104" i="2"/>
  <c r="F96" i="2"/>
  <c r="F92" i="2"/>
  <c r="F91" i="2"/>
  <c r="F90" i="2"/>
  <c r="F89" i="2"/>
  <c r="F87" i="2"/>
  <c r="F86" i="2"/>
  <c r="F85" i="2"/>
  <c r="F84" i="2"/>
  <c r="F82" i="2"/>
  <c r="F81" i="2"/>
  <c r="F80" i="2"/>
  <c r="F79" i="2"/>
  <c r="F77" i="2"/>
  <c r="F76" i="2"/>
  <c r="F75" i="2"/>
  <c r="F74" i="2"/>
  <c r="F67" i="2"/>
  <c r="F66" i="2"/>
  <c r="F65" i="2"/>
  <c r="F64" i="2"/>
  <c r="F57" i="2"/>
  <c r="F56" i="2"/>
  <c r="F55" i="2"/>
  <c r="F54" i="2"/>
  <c r="F52" i="2"/>
  <c r="F51" i="2"/>
  <c r="F50" i="2"/>
  <c r="F49" i="2"/>
  <c r="F47" i="2"/>
  <c r="F46" i="2"/>
  <c r="F45" i="2"/>
  <c r="F44" i="2"/>
  <c r="F42" i="2"/>
  <c r="F41" i="2"/>
  <c r="F40" i="2"/>
  <c r="F39" i="2"/>
  <c r="F37" i="2"/>
  <c r="F36" i="2"/>
  <c r="F35" i="2"/>
  <c r="F34" i="2"/>
  <c r="F32" i="2"/>
  <c r="F31" i="2"/>
  <c r="F29" i="2"/>
  <c r="F27" i="2"/>
  <c r="F26" i="2"/>
  <c r="F25" i="2"/>
  <c r="F24" i="2"/>
  <c r="F22" i="2"/>
  <c r="F21" i="2"/>
  <c r="F20" i="2"/>
  <c r="F19" i="2"/>
  <c r="J53" i="2"/>
  <c r="I53" i="2"/>
  <c r="H53" i="2"/>
  <c r="G53" i="2"/>
  <c r="F53" i="2" s="1"/>
  <c r="F156" i="2"/>
  <c r="K153" i="2"/>
  <c r="J153" i="2"/>
  <c r="I153" i="2"/>
  <c r="H153" i="2"/>
  <c r="G153" i="2"/>
  <c r="F153" i="2" s="1"/>
  <c r="F71" i="2" l="1"/>
  <c r="K188" i="2"/>
  <c r="K183" i="2"/>
  <c r="K178" i="2"/>
  <c r="K173" i="2"/>
  <c r="K168" i="2"/>
  <c r="K163" i="2"/>
  <c r="K162" i="2"/>
  <c r="K161" i="2"/>
  <c r="K160" i="2"/>
  <c r="K159" i="2"/>
  <c r="K148" i="2"/>
  <c r="K143" i="2"/>
  <c r="K138" i="2"/>
  <c r="K133" i="2"/>
  <c r="K128" i="2"/>
  <c r="K123" i="2"/>
  <c r="K118" i="2"/>
  <c r="K113" i="2"/>
  <c r="K108" i="2"/>
  <c r="K103" i="2"/>
  <c r="K102" i="2"/>
  <c r="K101" i="2"/>
  <c r="K100" i="2"/>
  <c r="K99" i="2"/>
  <c r="K93" i="2"/>
  <c r="K88" i="2"/>
  <c r="K83" i="2"/>
  <c r="K78" i="2"/>
  <c r="K73" i="2"/>
  <c r="K72" i="2"/>
  <c r="K71" i="2"/>
  <c r="K70" i="2"/>
  <c r="K69" i="2"/>
  <c r="K14" i="2"/>
  <c r="K18" i="2"/>
  <c r="K17" i="2"/>
  <c r="K23" i="2"/>
  <c r="K58" i="2"/>
  <c r="K59" i="2"/>
  <c r="K60" i="2"/>
  <c r="K61" i="2"/>
  <c r="K62" i="2"/>
  <c r="K63" i="2"/>
  <c r="J63" i="2"/>
  <c r="K16" i="2"/>
  <c r="K15" i="2"/>
  <c r="K48" i="2"/>
  <c r="K43" i="2"/>
  <c r="K38" i="2"/>
  <c r="K33" i="2"/>
  <c r="K28" i="2"/>
  <c r="K68" i="2" l="1"/>
  <c r="K195" i="2"/>
  <c r="K13" i="2"/>
  <c r="K197" i="2"/>
  <c r="K196" i="2"/>
  <c r="K158" i="2"/>
  <c r="K98" i="2"/>
  <c r="K194" i="2"/>
  <c r="H151" i="2"/>
  <c r="H160" i="2"/>
  <c r="K193" i="2" l="1"/>
  <c r="F151" i="2"/>
  <c r="H101" i="2"/>
  <c r="G148" i="2"/>
  <c r="I148" i="2"/>
  <c r="J148" i="2"/>
  <c r="H148" i="2"/>
  <c r="G93" i="2"/>
  <c r="I93" i="2"/>
  <c r="J93" i="2"/>
  <c r="H93" i="2"/>
  <c r="F148" i="2" l="1"/>
  <c r="F93" i="2"/>
  <c r="G181" i="2"/>
  <c r="F181" i="2" s="1"/>
  <c r="G14" i="2" l="1"/>
  <c r="H14" i="2"/>
  <c r="G15" i="2"/>
  <c r="H15" i="2"/>
  <c r="H195" i="2" s="1"/>
  <c r="G16" i="2"/>
  <c r="H16" i="2"/>
  <c r="F16" i="2" s="1"/>
  <c r="G17" i="2"/>
  <c r="H17" i="2"/>
  <c r="I17" i="2"/>
  <c r="J17" i="2"/>
  <c r="G159" i="2"/>
  <c r="H159" i="2"/>
  <c r="J159" i="2"/>
  <c r="G160" i="2"/>
  <c r="J160" i="2"/>
  <c r="G161" i="2"/>
  <c r="H161" i="2"/>
  <c r="J161" i="2"/>
  <c r="G162" i="2"/>
  <c r="H162" i="2"/>
  <c r="I162" i="2"/>
  <c r="J162" i="2"/>
  <c r="G102" i="2"/>
  <c r="G100" i="2"/>
  <c r="G99" i="2"/>
  <c r="H88" i="2"/>
  <c r="I88" i="2"/>
  <c r="J88" i="2"/>
  <c r="H83" i="2"/>
  <c r="I83" i="2"/>
  <c r="J83" i="2"/>
  <c r="J78" i="2"/>
  <c r="I78" i="2"/>
  <c r="H78" i="2"/>
  <c r="H73" i="2"/>
  <c r="H71" i="2" s="1"/>
  <c r="I73" i="2"/>
  <c r="J73" i="2"/>
  <c r="H72" i="2"/>
  <c r="I72" i="2"/>
  <c r="J72" i="2"/>
  <c r="J71" i="2"/>
  <c r="H70" i="2"/>
  <c r="I70" i="2"/>
  <c r="I195" i="2" s="1"/>
  <c r="J70" i="2"/>
  <c r="H69" i="2"/>
  <c r="I69" i="2"/>
  <c r="J69" i="2"/>
  <c r="H63" i="2"/>
  <c r="H58" i="2" s="1"/>
  <c r="I63" i="2"/>
  <c r="I58" i="2" s="1"/>
  <c r="J58" i="2"/>
  <c r="H62" i="2"/>
  <c r="I62" i="2"/>
  <c r="J62" i="2"/>
  <c r="H61" i="2"/>
  <c r="I61" i="2"/>
  <c r="I196" i="2" s="1"/>
  <c r="J61" i="2"/>
  <c r="H60" i="2"/>
  <c r="I60" i="2"/>
  <c r="J60" i="2"/>
  <c r="H59" i="2"/>
  <c r="I59" i="2"/>
  <c r="I194" i="2" s="1"/>
  <c r="J59" i="2"/>
  <c r="I68" i="2" l="1"/>
  <c r="F162" i="2"/>
  <c r="F159" i="2"/>
  <c r="F17" i="2"/>
  <c r="F15" i="2"/>
  <c r="F160" i="2"/>
  <c r="H194" i="2"/>
  <c r="J68" i="2"/>
  <c r="F161" i="2"/>
  <c r="F14" i="2"/>
  <c r="H68" i="2"/>
  <c r="H196" i="2"/>
  <c r="F30" i="2"/>
  <c r="J188" i="2" l="1"/>
  <c r="I188" i="2"/>
  <c r="H188" i="2"/>
  <c r="G188" i="2"/>
  <c r="F188" i="2" l="1"/>
  <c r="J143" i="2"/>
  <c r="I143" i="2"/>
  <c r="H143" i="2"/>
  <c r="G143" i="2"/>
  <c r="F143" i="2" l="1"/>
  <c r="J101" i="2"/>
  <c r="J196" i="2" s="1"/>
  <c r="J183" i="2" l="1"/>
  <c r="J178" i="2"/>
  <c r="J173" i="2"/>
  <c r="J168" i="2"/>
  <c r="J163" i="2"/>
  <c r="J138" i="2"/>
  <c r="J133" i="2"/>
  <c r="J128" i="2"/>
  <c r="J123" i="2"/>
  <c r="J118" i="2"/>
  <c r="J113" i="2"/>
  <c r="J108" i="2"/>
  <c r="J103" i="2"/>
  <c r="J102" i="2"/>
  <c r="J100" i="2"/>
  <c r="F100" i="2" s="1"/>
  <c r="J99" i="2"/>
  <c r="J48" i="2"/>
  <c r="J43" i="2"/>
  <c r="J38" i="2"/>
  <c r="J33" i="2"/>
  <c r="J28" i="2"/>
  <c r="J23" i="2"/>
  <c r="J18" i="2"/>
  <c r="J13" i="2" l="1"/>
  <c r="J194" i="2"/>
  <c r="F99" i="2"/>
  <c r="J98" i="2"/>
  <c r="J158" i="2"/>
  <c r="J195" i="2"/>
  <c r="J197" i="2"/>
  <c r="G123" i="2"/>
  <c r="J193" i="2" l="1"/>
  <c r="I123" i="2"/>
  <c r="H123" i="2"/>
  <c r="F123" i="2" s="1"/>
  <c r="I23" i="2" l="1"/>
  <c r="H23" i="2"/>
  <c r="G23" i="2"/>
  <c r="F23" i="2" s="1"/>
  <c r="G106" i="2" l="1"/>
  <c r="F106" i="2" s="1"/>
  <c r="G101" i="2" l="1"/>
  <c r="F101" i="2" s="1"/>
  <c r="G71" i="2"/>
  <c r="I173" i="2" l="1"/>
  <c r="H173" i="2"/>
  <c r="G173" i="2"/>
  <c r="I118" i="2"/>
  <c r="H118" i="2"/>
  <c r="G118" i="2"/>
  <c r="I113" i="2"/>
  <c r="H113" i="2"/>
  <c r="G113" i="2"/>
  <c r="I108" i="2"/>
  <c r="H108" i="2"/>
  <c r="G108" i="2"/>
  <c r="F108" i="2" s="1"/>
  <c r="I103" i="2"/>
  <c r="H103" i="2"/>
  <c r="G103" i="2"/>
  <c r="G73" i="2"/>
  <c r="F73" i="2" l="1"/>
  <c r="F103" i="2"/>
  <c r="F118" i="2"/>
  <c r="F113" i="2"/>
  <c r="F173" i="2"/>
  <c r="I18" i="2"/>
  <c r="H18" i="2"/>
  <c r="G18" i="2"/>
  <c r="F18" i="2" l="1"/>
  <c r="I168" i="2"/>
  <c r="H168" i="2"/>
  <c r="F168" i="2" s="1"/>
  <c r="G168" i="2"/>
  <c r="G178" i="2"/>
  <c r="I128" i="2" l="1"/>
  <c r="I102" i="2"/>
  <c r="H102" i="2"/>
  <c r="F102" i="2" s="1"/>
  <c r="G59" i="2" l="1"/>
  <c r="G60" i="2"/>
  <c r="G61" i="2"/>
  <c r="G62" i="2"/>
  <c r="F62" i="2" s="1"/>
  <c r="G63" i="2"/>
  <c r="F63" i="2" s="1"/>
  <c r="F61" i="2" l="1"/>
  <c r="F196" i="2" s="1"/>
  <c r="G196" i="2"/>
  <c r="F60" i="2"/>
  <c r="F59" i="2"/>
  <c r="G58" i="2"/>
  <c r="F58" i="2" s="1"/>
  <c r="G28" i="2" l="1"/>
  <c r="G69" i="2"/>
  <c r="G70" i="2"/>
  <c r="G72" i="2"/>
  <c r="F72" i="2" s="1"/>
  <c r="G78" i="2"/>
  <c r="G83" i="2"/>
  <c r="F83" i="2" s="1"/>
  <c r="G88" i="2"/>
  <c r="F88" i="2" s="1"/>
  <c r="G163" i="2"/>
  <c r="H163" i="2"/>
  <c r="I163" i="2"/>
  <c r="I183" i="2"/>
  <c r="H183" i="2"/>
  <c r="G183" i="2"/>
  <c r="F183" i="2" s="1"/>
  <c r="I178" i="2"/>
  <c r="H178" i="2"/>
  <c r="I138" i="2"/>
  <c r="H138" i="2"/>
  <c r="G138" i="2"/>
  <c r="I133" i="2"/>
  <c r="I98" i="2" s="1"/>
  <c r="H133" i="2"/>
  <c r="G133" i="2"/>
  <c r="F133" i="2" s="1"/>
  <c r="H128" i="2"/>
  <c r="G128" i="2"/>
  <c r="I48" i="2"/>
  <c r="H48" i="2"/>
  <c r="G48" i="2"/>
  <c r="F48" i="2" s="1"/>
  <c r="I43" i="2"/>
  <c r="H43" i="2"/>
  <c r="G43" i="2"/>
  <c r="I38" i="2"/>
  <c r="H38" i="2"/>
  <c r="G38" i="2"/>
  <c r="G33" i="2"/>
  <c r="H33" i="2"/>
  <c r="F33" i="2" s="1"/>
  <c r="I33" i="2"/>
  <c r="I28" i="2"/>
  <c r="F138" i="2" l="1"/>
  <c r="F78" i="2"/>
  <c r="F68" i="2" s="1"/>
  <c r="G68" i="2"/>
  <c r="I158" i="2"/>
  <c r="F69" i="2"/>
  <c r="F194" i="2" s="1"/>
  <c r="G194" i="2"/>
  <c r="F43" i="2"/>
  <c r="I13" i="2"/>
  <c r="F38" i="2"/>
  <c r="F163" i="2"/>
  <c r="G98" i="2"/>
  <c r="F178" i="2"/>
  <c r="F70" i="2"/>
  <c r="F195" i="2" s="1"/>
  <c r="G195" i="2"/>
  <c r="H98" i="2"/>
  <c r="F98" i="2" s="1"/>
  <c r="F128" i="2"/>
  <c r="G158" i="2"/>
  <c r="H158" i="2"/>
  <c r="G13" i="2"/>
  <c r="G193" i="2" s="1"/>
  <c r="G197" i="2"/>
  <c r="I197" i="2"/>
  <c r="H197" i="2"/>
  <c r="H28" i="2"/>
  <c r="I193" i="2" l="1"/>
  <c r="H13" i="2"/>
  <c r="H193" i="2" s="1"/>
  <c r="F28" i="2"/>
  <c r="F13" i="2" s="1"/>
  <c r="F158" i="2"/>
  <c r="F197" i="2"/>
  <c r="F193" i="2" l="1"/>
</calcChain>
</file>

<file path=xl/sharedStrings.xml><?xml version="1.0" encoding="utf-8"?>
<sst xmlns="http://schemas.openxmlformats.org/spreadsheetml/2006/main" count="386" uniqueCount="172">
  <si>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</si>
  <si>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</si>
  <si>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</si>
  <si>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</si>
  <si>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</si>
  <si>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</si>
  <si>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</si>
  <si>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</si>
  <si>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</si>
  <si>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</si>
  <si>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</si>
  <si>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</si>
  <si>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</si>
  <si>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</si>
  <si>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</si>
  <si>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</si>
  <si>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</si>
  <si>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</si>
  <si>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</si>
  <si>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</si>
  <si>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</si>
  <si>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</si>
  <si>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</si>
  <si>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</si>
  <si>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</si>
  <si>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</si>
  <si>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</si>
  <si>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</si>
  <si>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</si>
  <si>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</si>
  <si>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</si>
  <si>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</si>
  <si>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</si>
  <si>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</si>
  <si>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</si>
  <si>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</si>
  <si>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</si>
  <si>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</si>
  <si>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</si>
  <si>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</si>
  <si>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</si>
  <si>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</si>
  <si>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</si>
  <si>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</si>
  <si>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</si>
  <si>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</si>
  <si>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</si>
  <si>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</si>
  <si>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</si>
  <si>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</si>
  <si>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</si>
  <si>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</si>
  <si>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</si>
  <si>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</si>
  <si>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</si>
  <si>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</si>
  <si>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</si>
  <si>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</si>
  <si>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</si>
  <si>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</si>
  <si>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</si>
  <si>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</si>
  <si>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</si>
  <si>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</si>
  <si>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</si>
  <si>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</si>
  <si>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</si>
  <si>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</si>
  <si>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</si>
  <si>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</si>
  <si>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</si>
  <si>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</si>
  <si>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</si>
  <si>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</si>
  <si>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</si>
  <si>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</si>
  <si>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</si>
  <si>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</si>
  <si>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</si>
  <si>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</si>
  <si>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</si>
  <si>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</si>
  <si>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</si>
  <si>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</si>
  <si>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</si>
  <si>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</si>
  <si>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</si>
  <si>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</si>
  <si>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</si>
  <si>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</si>
  <si>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</si>
  <si>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</si>
  <si>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</si>
  <si>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</si>
  <si>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</si>
  <si>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</si>
  <si>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</si>
  <si>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</si>
  <si>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</si>
  <si>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</si>
  <si>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</si>
  <si>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</si>
  <si>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</si>
  <si>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</si>
  <si>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</si>
  <si>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</si>
  <si>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</si>
  <si>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</si>
  <si>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</si>
  <si>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</si>
  <si>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</si>
  <si>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</si>
  <si>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</si>
  <si>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</si>
  <si>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</si>
  <si>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</si>
  <si>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</si>
  <si>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</si>
  <si>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</si>
  <si>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</si>
  <si>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</si>
  <si>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</si>
  <si>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</si>
  <si>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</si>
  <si>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</si>
  <si>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</si>
  <si>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</si>
  <si>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</si>
  <si>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</si>
  <si>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</si>
  <si>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</si>
  <si>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</si>
  <si>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</si>
  <si>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</si>
  <si>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</si>
  <si>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</si>
  <si>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</si>
  <si>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</si>
  <si>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</si>
  <si>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</si>
  <si>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</si>
  <si>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</si>
  <si>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</si>
  <si>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</si>
  <si>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</si>
  <si>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</si>
  <si>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</si>
  <si>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</si>
  <si>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</si>
  <si>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</si>
  <si>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Осуществление работ по реставрации, реконструкции, капитальному и текущему ремонтам, обеспечению доступности зданий и сооружений всех муниципальных учреждений культуры, в том числе являющихся памятниками архитектуры (проектно-изыскательные,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помещений; кадастровые услуги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</si>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</sst>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30"/>
  <sheetViews>
    <sheetView tabSelected="1" view="pageBreakPreview" zoomScale="110" zoomScaleNormal="100" zoomScaleSheetLayoutView="110" workbookViewId="0">
      <pane xSplit="4" ySplit="12" topLeftCell="F187" activePane="bottomRight" state="frozen"/>
      <selection pane="topRight" activeCell="E1" sqref="E1"/>
      <selection pane="bottomLeft" activeCell="A13" sqref="A13"/>
      <selection pane="bottomRight" activeCell="I184" sqref="I184"/>
    </sheetView>
  </sheetViews>
  <sheetFormatPr defaultColWidth="9" defaultRowHeight="12.75" x14ac:dyDescent="0.2"/>
  <cols>
    <col min="1" max="1" width="5" style="68" customWidth="1"/>
    <col min="2" max="2" width="34" style="35" customWidth="1"/>
    <col min="3" max="3" width="7.85546875" style="35" customWidth="1"/>
    <col min="4" max="4" width="29.42578125" style="35" hidden="1" customWidth="1"/>
    <col min="5" max="5" width="24.85546875" style="35" customWidth="1"/>
    <col min="6" max="6" width="16" style="69" customWidth="1"/>
    <col min="7" max="7" width="14.42578125" style="35" customWidth="1"/>
    <col min="8" max="8" width="15" style="70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5" customHeight="1" x14ac:dyDescent="0.2">
      <c r="A1" s="32"/>
      <c r="B1" s="32"/>
      <c r="C1" s="32"/>
      <c r="D1" s="32"/>
      <c r="E1" s="32"/>
      <c r="F1" s="33"/>
      <c r="G1" s="106" t="s">
        <v>171</v>
      </c>
      <c r="H1" s="106"/>
      <c r="I1" s="106"/>
      <c r="J1" s="106"/>
      <c r="K1" s="106"/>
    </row>
    <row r="2" spans="1:52" ht="16.350000000000001" customHeight="1" x14ac:dyDescent="0.2">
      <c r="A2" s="32"/>
      <c r="B2" s="32"/>
      <c r="C2" s="32"/>
      <c r="D2" s="32"/>
      <c r="E2" s="32"/>
      <c r="F2" s="33"/>
      <c r="G2" s="106"/>
      <c r="H2" s="106"/>
      <c r="I2" s="106"/>
      <c r="J2" s="106"/>
      <c r="K2" s="106"/>
    </row>
    <row r="3" spans="1:52" ht="14.25" customHeight="1" x14ac:dyDescent="0.2">
      <c r="A3" s="32"/>
      <c r="B3" s="32"/>
      <c r="C3" s="32"/>
      <c r="D3" s="32"/>
      <c r="E3" s="32"/>
      <c r="F3" s="33"/>
      <c r="G3" s="106"/>
      <c r="H3" s="106"/>
      <c r="I3" s="106"/>
      <c r="J3" s="106"/>
      <c r="K3" s="106"/>
    </row>
    <row r="4" spans="1:52" ht="14.25" customHeight="1" x14ac:dyDescent="0.2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 x14ac:dyDescent="0.2">
      <c r="A5" s="107" t="s">
        <v>78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52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52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52" ht="14.25" customHeight="1" x14ac:dyDescent="0.2">
      <c r="A8" s="129" t="s">
        <v>48</v>
      </c>
      <c r="B8" s="129" t="s">
        <v>49</v>
      </c>
      <c r="C8" s="129" t="s">
        <v>50</v>
      </c>
      <c r="D8" s="129" t="s">
        <v>51</v>
      </c>
      <c r="E8" s="129" t="s">
        <v>52</v>
      </c>
      <c r="F8" s="129" t="s">
        <v>53</v>
      </c>
      <c r="G8" s="99" t="s">
        <v>77</v>
      </c>
      <c r="H8" s="100"/>
      <c r="I8" s="100"/>
      <c r="J8" s="100"/>
      <c r="K8" s="100"/>
    </row>
    <row r="9" spans="1:52" ht="0.75" customHeight="1" x14ac:dyDescent="0.2">
      <c r="A9" s="99"/>
      <c r="B9" s="99"/>
      <c r="C9" s="99"/>
      <c r="D9" s="99"/>
      <c r="E9" s="99"/>
      <c r="F9" s="99"/>
      <c r="G9" s="36"/>
      <c r="H9" s="37"/>
      <c r="I9" s="37"/>
      <c r="J9" s="33"/>
    </row>
    <row r="10" spans="1:52" s="32" customFormat="1" ht="14.25" customHeight="1" x14ac:dyDescent="0.2">
      <c r="A10" s="99"/>
      <c r="B10" s="99"/>
      <c r="C10" s="99"/>
      <c r="D10" s="99"/>
      <c r="E10" s="99"/>
      <c r="F10" s="99"/>
      <c r="G10" s="129" t="s">
        <v>54</v>
      </c>
      <c r="H10" s="129" t="s">
        <v>71</v>
      </c>
      <c r="I10" s="129" t="s">
        <v>74</v>
      </c>
      <c r="J10" s="128" t="s">
        <v>122</v>
      </c>
      <c r="K10" s="101" t="s">
        <v>155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 x14ac:dyDescent="0.2">
      <c r="A11" s="130"/>
      <c r="B11" s="130"/>
      <c r="C11" s="130"/>
      <c r="D11" s="130"/>
      <c r="E11" s="130"/>
      <c r="F11" s="130"/>
      <c r="G11" s="99"/>
      <c r="H11" s="99"/>
      <c r="I11" s="99"/>
      <c r="J11" s="128"/>
      <c r="K11" s="102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 x14ac:dyDescent="0.2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 x14ac:dyDescent="0.2">
      <c r="A13" s="103" t="s">
        <v>55</v>
      </c>
      <c r="B13" s="93" t="s">
        <v>80</v>
      </c>
      <c r="C13" s="103" t="s">
        <v>161</v>
      </c>
      <c r="D13" s="93" t="s">
        <v>109</v>
      </c>
      <c r="E13" s="25" t="s">
        <v>47</v>
      </c>
      <c r="F13" s="13">
        <f>F18+F23+F28+F33+F38+F43+F48+F53</f>
        <v>456379.52125999995</v>
      </c>
      <c r="G13" s="14">
        <f>G18+G23+G28+G33+G38+G43+G48</f>
        <v>83229.998100000012</v>
      </c>
      <c r="H13" s="14">
        <f t="shared" ref="H13" si="0">H18+H23+H28+H33+H38+H43+H48</f>
        <v>88112.93</v>
      </c>
      <c r="I13" s="14">
        <f t="shared" ref="I13:J16" si="1">I18+I23+I28+I33+I38+I43+I48+I53</f>
        <v>93100.175159999984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 x14ac:dyDescent="0.2">
      <c r="A14" s="104"/>
      <c r="B14" s="94"/>
      <c r="C14" s="104"/>
      <c r="D14" s="94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 x14ac:dyDescent="0.2">
      <c r="A15" s="104"/>
      <c r="B15" s="94"/>
      <c r="C15" s="104"/>
      <c r="D15" s="94"/>
      <c r="E15" s="25" t="s">
        <v>57</v>
      </c>
      <c r="F15" s="13">
        <f>G15+H15+I15+J15+K15</f>
        <v>647.16867999999999</v>
      </c>
      <c r="G15" s="14">
        <f t="shared" ref="G15:K15" si="3">G20+G25+G30+G35+G40+G45+G50</f>
        <v>122.6371</v>
      </c>
      <c r="H15" s="14">
        <f t="shared" si="3"/>
        <v>126</v>
      </c>
      <c r="I15" s="14">
        <f t="shared" si="1"/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 x14ac:dyDescent="0.2">
      <c r="A16" s="104"/>
      <c r="B16" s="94"/>
      <c r="C16" s="104"/>
      <c r="D16" s="94"/>
      <c r="E16" s="25" t="s">
        <v>58</v>
      </c>
      <c r="F16" s="13">
        <f>G16+H16+I16+J16+K16</f>
        <v>454829.25257999997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92032.543579999983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 x14ac:dyDescent="0.2">
      <c r="A17" s="105"/>
      <c r="B17" s="95"/>
      <c r="C17" s="105"/>
      <c r="D17" s="95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 x14ac:dyDescent="0.2">
      <c r="A18" s="93" t="s">
        <v>60</v>
      </c>
      <c r="B18" s="96" t="s">
        <v>130</v>
      </c>
      <c r="C18" s="103" t="s">
        <v>95</v>
      </c>
      <c r="D18" s="93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 x14ac:dyDescent="0.2">
      <c r="A19" s="94"/>
      <c r="B19" s="97"/>
      <c r="C19" s="104"/>
      <c r="D19" s="94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 x14ac:dyDescent="0.2">
      <c r="A20" s="94"/>
      <c r="B20" s="97"/>
      <c r="C20" s="104"/>
      <c r="D20" s="94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 x14ac:dyDescent="0.2">
      <c r="A21" s="94"/>
      <c r="B21" s="97"/>
      <c r="C21" s="104"/>
      <c r="D21" s="94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 x14ac:dyDescent="0.2">
      <c r="A22" s="95"/>
      <c r="B22" s="98"/>
      <c r="C22" s="105"/>
      <c r="D22" s="95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 x14ac:dyDescent="0.2">
      <c r="A23" s="93" t="s">
        <v>61</v>
      </c>
      <c r="B23" s="96" t="s">
        <v>142</v>
      </c>
      <c r="C23" s="103" t="s">
        <v>95</v>
      </c>
      <c r="D23" s="93" t="s">
        <v>148</v>
      </c>
      <c r="E23" s="25" t="s">
        <v>47</v>
      </c>
      <c r="F23" s="13">
        <f t="shared" si="8"/>
        <v>7437.3779999999997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0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 x14ac:dyDescent="0.2">
      <c r="A24" s="94"/>
      <c r="B24" s="97"/>
      <c r="C24" s="104"/>
      <c r="D24" s="94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 x14ac:dyDescent="0.2">
      <c r="A25" s="94"/>
      <c r="B25" s="97"/>
      <c r="C25" s="104"/>
      <c r="D25" s="94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 x14ac:dyDescent="0.2">
      <c r="A26" s="94"/>
      <c r="B26" s="97"/>
      <c r="C26" s="104"/>
      <c r="D26" s="94"/>
      <c r="E26" s="18" t="s">
        <v>58</v>
      </c>
      <c r="F26" s="13">
        <f t="shared" si="8"/>
        <v>7437.3779999999997</v>
      </c>
      <c r="G26" s="17">
        <v>3124</v>
      </c>
      <c r="H26" s="17">
        <v>4313.3779999999997</v>
      </c>
      <c r="I26" s="16">
        <v>0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 x14ac:dyDescent="0.2">
      <c r="A27" s="95"/>
      <c r="B27" s="98"/>
      <c r="C27" s="105"/>
      <c r="D27" s="95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 x14ac:dyDescent="0.2">
      <c r="A28" s="93" t="s">
        <v>62</v>
      </c>
      <c r="B28" s="96" t="s">
        <v>141</v>
      </c>
      <c r="C28" s="103" t="s">
        <v>162</v>
      </c>
      <c r="D28" s="93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 x14ac:dyDescent="0.2">
      <c r="A29" s="94"/>
      <c r="B29" s="97"/>
      <c r="C29" s="104"/>
      <c r="D29" s="94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 x14ac:dyDescent="0.2">
      <c r="A30" s="94"/>
      <c r="B30" s="97"/>
      <c r="C30" s="104"/>
      <c r="D30" s="94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 x14ac:dyDescent="0.2">
      <c r="A31" s="94"/>
      <c r="B31" s="97"/>
      <c r="C31" s="104"/>
      <c r="D31" s="94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 x14ac:dyDescent="0.2">
      <c r="A32" s="95"/>
      <c r="B32" s="98"/>
      <c r="C32" s="105"/>
      <c r="D32" s="95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 x14ac:dyDescent="0.2">
      <c r="A33" s="93" t="s">
        <v>63</v>
      </c>
      <c r="B33" s="96" t="s">
        <v>131</v>
      </c>
      <c r="C33" s="103" t="s">
        <v>163</v>
      </c>
      <c r="D33" s="93" t="s">
        <v>99</v>
      </c>
      <c r="E33" s="25" t="s">
        <v>47</v>
      </c>
      <c r="F33" s="13">
        <f t="shared" si="14"/>
        <v>302443.02600000001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63063.381999999998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 x14ac:dyDescent="0.2">
      <c r="A34" s="94"/>
      <c r="B34" s="97"/>
      <c r="C34" s="104"/>
      <c r="D34" s="94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 x14ac:dyDescent="0.2">
      <c r="A35" s="94"/>
      <c r="B35" s="97"/>
      <c r="C35" s="104"/>
      <c r="D35" s="94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 x14ac:dyDescent="0.2">
      <c r="A36" s="94"/>
      <c r="B36" s="97"/>
      <c r="C36" s="104"/>
      <c r="D36" s="94"/>
      <c r="E36" s="25" t="s">
        <v>58</v>
      </c>
      <c r="F36" s="13">
        <f t="shared" si="14"/>
        <v>302443.02600000001</v>
      </c>
      <c r="G36" s="17">
        <v>54060.3</v>
      </c>
      <c r="H36" s="17">
        <f>56846.026-998.815-149.112</f>
        <v>55698.098999999995</v>
      </c>
      <c r="I36" s="17">
        <v>63063.381999999998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 x14ac:dyDescent="0.2">
      <c r="A37" s="95"/>
      <c r="B37" s="98"/>
      <c r="C37" s="105"/>
      <c r="D37" s="95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 x14ac:dyDescent="0.2">
      <c r="A38" s="93" t="s">
        <v>75</v>
      </c>
      <c r="B38" s="96" t="s">
        <v>132</v>
      </c>
      <c r="C38" s="103" t="s">
        <v>164</v>
      </c>
      <c r="D38" s="93" t="s">
        <v>98</v>
      </c>
      <c r="E38" s="25" t="s">
        <v>47</v>
      </c>
      <c r="F38" s="13">
        <f t="shared" si="14"/>
        <v>74308.933999999994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14843.402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 x14ac:dyDescent="0.2">
      <c r="A39" s="94"/>
      <c r="B39" s="97"/>
      <c r="C39" s="104"/>
      <c r="D39" s="94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 x14ac:dyDescent="0.2">
      <c r="A40" s="94"/>
      <c r="B40" s="97"/>
      <c r="C40" s="104"/>
      <c r="D40" s="94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 x14ac:dyDescent="0.2">
      <c r="A41" s="94"/>
      <c r="B41" s="97"/>
      <c r="C41" s="104"/>
      <c r="D41" s="94"/>
      <c r="E41" s="25" t="s">
        <v>58</v>
      </c>
      <c r="F41" s="13">
        <f t="shared" si="14"/>
        <v>74308.933999999994</v>
      </c>
      <c r="G41" s="17">
        <v>13476.234</v>
      </c>
      <c r="H41" s="17">
        <v>14031.442999999999</v>
      </c>
      <c r="I41" s="17">
        <f>14830.825+12.577</f>
        <v>14843.402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 x14ac:dyDescent="0.2">
      <c r="A42" s="95"/>
      <c r="B42" s="98"/>
      <c r="C42" s="105"/>
      <c r="D42" s="95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 x14ac:dyDescent="0.2">
      <c r="A43" s="93" t="s">
        <v>108</v>
      </c>
      <c r="B43" s="96" t="s">
        <v>133</v>
      </c>
      <c r="C43" s="103" t="s">
        <v>165</v>
      </c>
      <c r="D43" s="93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 x14ac:dyDescent="0.2">
      <c r="A44" s="94"/>
      <c r="B44" s="97"/>
      <c r="C44" s="104"/>
      <c r="D44" s="94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 x14ac:dyDescent="0.2">
      <c r="A45" s="94"/>
      <c r="B45" s="97"/>
      <c r="C45" s="104"/>
      <c r="D45" s="94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 x14ac:dyDescent="0.2">
      <c r="A46" s="94"/>
      <c r="B46" s="97"/>
      <c r="C46" s="104"/>
      <c r="D46" s="94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 x14ac:dyDescent="0.2">
      <c r="A47" s="95"/>
      <c r="B47" s="98"/>
      <c r="C47" s="105"/>
      <c r="D47" s="95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 x14ac:dyDescent="0.2">
      <c r="A48" s="93" t="s">
        <v>118</v>
      </c>
      <c r="B48" s="96" t="s">
        <v>96</v>
      </c>
      <c r="C48" s="103" t="s">
        <v>165</v>
      </c>
      <c r="D48" s="93" t="s">
        <v>98</v>
      </c>
      <c r="E48" s="25" t="s">
        <v>47</v>
      </c>
      <c r="F48" s="13">
        <f t="shared" si="14"/>
        <v>599.63710000000003</v>
      </c>
      <c r="G48" s="14">
        <f t="shared" ref="G48:I48" si="21">G49+G50+G51+G52</f>
        <v>122.6371</v>
      </c>
      <c r="H48" s="14">
        <f t="shared" si="21"/>
        <v>126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 x14ac:dyDescent="0.2">
      <c r="A49" s="94"/>
      <c r="B49" s="97"/>
      <c r="C49" s="104"/>
      <c r="D49" s="94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 x14ac:dyDescent="0.2">
      <c r="A50" s="94"/>
      <c r="B50" s="97"/>
      <c r="C50" s="104"/>
      <c r="D50" s="94"/>
      <c r="E50" s="25" t="s">
        <v>57</v>
      </c>
      <c r="F50" s="13">
        <f t="shared" si="14"/>
        <v>599.63710000000003</v>
      </c>
      <c r="G50" s="17">
        <v>122.6371</v>
      </c>
      <c r="H50" s="16">
        <v>126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 x14ac:dyDescent="0.2">
      <c r="A51" s="94"/>
      <c r="B51" s="97"/>
      <c r="C51" s="104"/>
      <c r="D51" s="94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22.5" customHeight="1" x14ac:dyDescent="0.2">
      <c r="A52" s="95"/>
      <c r="B52" s="98"/>
      <c r="C52" s="105"/>
      <c r="D52" s="95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 x14ac:dyDescent="0.2">
      <c r="A53" s="93" t="s">
        <v>157</v>
      </c>
      <c r="B53" s="96" t="s">
        <v>160</v>
      </c>
      <c r="C53" s="87">
        <v>2023</v>
      </c>
      <c r="D53" s="81" t="s">
        <v>158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 x14ac:dyDescent="0.2">
      <c r="A54" s="94"/>
      <c r="B54" s="97"/>
      <c r="C54" s="88"/>
      <c r="D54" s="82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 x14ac:dyDescent="0.2">
      <c r="A55" s="94"/>
      <c r="B55" s="97"/>
      <c r="C55" s="88"/>
      <c r="D55" s="82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 x14ac:dyDescent="0.2">
      <c r="A56" s="94"/>
      <c r="B56" s="97"/>
      <c r="C56" s="88"/>
      <c r="D56" s="82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 x14ac:dyDescent="0.2">
      <c r="A57" s="95"/>
      <c r="B57" s="98"/>
      <c r="C57" s="89"/>
      <c r="D57" s="83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 x14ac:dyDescent="0.2">
      <c r="A58" s="93" t="s">
        <v>64</v>
      </c>
      <c r="B58" s="93" t="s">
        <v>81</v>
      </c>
      <c r="C58" s="103" t="s">
        <v>166</v>
      </c>
      <c r="D58" s="81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 x14ac:dyDescent="0.2">
      <c r="A59" s="94"/>
      <c r="B59" s="94"/>
      <c r="C59" s="104"/>
      <c r="D59" s="82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 x14ac:dyDescent="0.2">
      <c r="A60" s="94"/>
      <c r="B60" s="94"/>
      <c r="C60" s="104"/>
      <c r="D60" s="82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 x14ac:dyDescent="0.2">
      <c r="A61" s="94"/>
      <c r="B61" s="94"/>
      <c r="C61" s="104"/>
      <c r="D61" s="82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 x14ac:dyDescent="0.2">
      <c r="A62" s="95"/>
      <c r="B62" s="95"/>
      <c r="C62" s="105"/>
      <c r="D62" s="83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 x14ac:dyDescent="0.2">
      <c r="A63" s="93" t="s">
        <v>22</v>
      </c>
      <c r="B63" s="96" t="s">
        <v>125</v>
      </c>
      <c r="C63" s="103" t="s">
        <v>166</v>
      </c>
      <c r="D63" s="94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 x14ac:dyDescent="0.2">
      <c r="A64" s="94"/>
      <c r="B64" s="97"/>
      <c r="C64" s="104"/>
      <c r="D64" s="94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 x14ac:dyDescent="0.2">
      <c r="A65" s="94"/>
      <c r="B65" s="97"/>
      <c r="C65" s="104"/>
      <c r="D65" s="94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 x14ac:dyDescent="0.2">
      <c r="A66" s="94"/>
      <c r="B66" s="97"/>
      <c r="C66" s="104"/>
      <c r="D66" s="94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 x14ac:dyDescent="0.2">
      <c r="A67" s="95"/>
      <c r="B67" s="98"/>
      <c r="C67" s="105"/>
      <c r="D67" s="95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 x14ac:dyDescent="0.2">
      <c r="A68" s="93" t="s">
        <v>65</v>
      </c>
      <c r="B68" s="93" t="s">
        <v>82</v>
      </c>
      <c r="C68" s="103" t="s">
        <v>161</v>
      </c>
      <c r="D68" s="93" t="s">
        <v>106</v>
      </c>
      <c r="E68" s="19" t="s">
        <v>47</v>
      </c>
      <c r="F68" s="13">
        <f>F73+F78+F83+F88+F93</f>
        <v>142326.70235000001</v>
      </c>
      <c r="G68" s="14">
        <f>G73+G78+G83+G88+G93</f>
        <v>22838.251</v>
      </c>
      <c r="H68" s="14">
        <f>H73+H78+H83+H88+H93</f>
        <v>25014.947349999999</v>
      </c>
      <c r="I68" s="14">
        <f>I73+I78+I83+I88</f>
        <v>31177.309000000001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 x14ac:dyDescent="0.2">
      <c r="A69" s="94"/>
      <c r="B69" s="94"/>
      <c r="C69" s="104"/>
      <c r="D69" s="94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 x14ac:dyDescent="0.2">
      <c r="A70" s="94"/>
      <c r="B70" s="94"/>
      <c r="C70" s="104"/>
      <c r="D70" s="94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 x14ac:dyDescent="0.2">
      <c r="A71" s="94"/>
      <c r="B71" s="94"/>
      <c r="C71" s="104"/>
      <c r="D71" s="94"/>
      <c r="E71" s="19" t="s">
        <v>58</v>
      </c>
      <c r="F71" s="13">
        <f>F76+F81+F86+F91+F96</f>
        <v>142326.70235000001</v>
      </c>
      <c r="G71" s="14">
        <f>G76+G81+G86+G91</f>
        <v>22838.251</v>
      </c>
      <c r="H71" s="14">
        <f>H73+H78+H83+H88+H93</f>
        <v>25014.947349999999</v>
      </c>
      <c r="I71" s="14">
        <f>I76+I81+I86+I91</f>
        <v>31177.309000000001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 x14ac:dyDescent="0.2">
      <c r="A72" s="95"/>
      <c r="B72" s="95"/>
      <c r="C72" s="105"/>
      <c r="D72" s="94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 x14ac:dyDescent="0.2">
      <c r="A73" s="93" t="s">
        <v>66</v>
      </c>
      <c r="B73" s="96" t="s">
        <v>134</v>
      </c>
      <c r="C73" s="103" t="s">
        <v>95</v>
      </c>
      <c r="D73" s="109" t="s">
        <v>147</v>
      </c>
      <c r="E73" s="19" t="s">
        <v>47</v>
      </c>
      <c r="F73" s="13">
        <f t="shared" si="14"/>
        <v>2637.136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 t="shared" si="29"/>
        <v>1750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 x14ac:dyDescent="0.2">
      <c r="A74" s="94"/>
      <c r="B74" s="97"/>
      <c r="C74" s="104"/>
      <c r="D74" s="110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 x14ac:dyDescent="0.2">
      <c r="A75" s="94"/>
      <c r="B75" s="97"/>
      <c r="C75" s="104"/>
      <c r="D75" s="110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 x14ac:dyDescent="0.2">
      <c r="A76" s="94"/>
      <c r="B76" s="97"/>
      <c r="C76" s="104"/>
      <c r="D76" s="110"/>
      <c r="E76" s="19" t="s">
        <v>58</v>
      </c>
      <c r="F76" s="13">
        <f t="shared" ref="F76:F93" si="30">G76+H76+I76+J76+K76</f>
        <v>2637.136</v>
      </c>
      <c r="G76" s="17">
        <v>338.09399999999999</v>
      </c>
      <c r="H76" s="17">
        <v>549.04200000000003</v>
      </c>
      <c r="I76" s="16">
        <f>1500+250</f>
        <v>1750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 x14ac:dyDescent="0.2">
      <c r="A77" s="95"/>
      <c r="B77" s="98"/>
      <c r="C77" s="105"/>
      <c r="D77" s="111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 x14ac:dyDescent="0.2">
      <c r="A78" s="93" t="s">
        <v>2</v>
      </c>
      <c r="B78" s="96" t="s">
        <v>135</v>
      </c>
      <c r="C78" s="103" t="s">
        <v>161</v>
      </c>
      <c r="D78" s="109" t="s">
        <v>89</v>
      </c>
      <c r="E78" s="19" t="s">
        <v>47</v>
      </c>
      <c r="F78" s="13">
        <f t="shared" si="30"/>
        <v>76905.108000000007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16167.248000000001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 x14ac:dyDescent="0.2">
      <c r="A79" s="94"/>
      <c r="B79" s="97"/>
      <c r="C79" s="104"/>
      <c r="D79" s="110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 x14ac:dyDescent="0.2">
      <c r="A80" s="94"/>
      <c r="B80" s="97"/>
      <c r="C80" s="104"/>
      <c r="D80" s="110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 x14ac:dyDescent="0.2">
      <c r="A81" s="94"/>
      <c r="B81" s="97"/>
      <c r="C81" s="104"/>
      <c r="D81" s="110"/>
      <c r="E81" s="19" t="s">
        <v>58</v>
      </c>
      <c r="F81" s="13">
        <f t="shared" si="30"/>
        <v>76905.108000000007</v>
      </c>
      <c r="G81" s="17">
        <v>12486.252</v>
      </c>
      <c r="H81" s="17">
        <f>13200.514+137.108-141.215+251.215</f>
        <v>13447.621999999999</v>
      </c>
      <c r="I81" s="16">
        <f>16146.647+20.601</f>
        <v>16167.248000000001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 x14ac:dyDescent="0.2">
      <c r="A82" s="95"/>
      <c r="B82" s="98"/>
      <c r="C82" s="105"/>
      <c r="D82" s="111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 x14ac:dyDescent="0.2">
      <c r="A83" s="93" t="s">
        <v>67</v>
      </c>
      <c r="B83" s="96" t="s">
        <v>136</v>
      </c>
      <c r="C83" s="103" t="s">
        <v>165</v>
      </c>
      <c r="D83" s="109" t="s">
        <v>90</v>
      </c>
      <c r="E83" s="19" t="s">
        <v>47</v>
      </c>
      <c r="F83" s="13">
        <f t="shared" si="30"/>
        <v>30153.268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6397.915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 x14ac:dyDescent="0.2">
      <c r="A84" s="94"/>
      <c r="B84" s="97"/>
      <c r="C84" s="104"/>
      <c r="D84" s="110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 x14ac:dyDescent="0.2">
      <c r="A85" s="94"/>
      <c r="B85" s="97"/>
      <c r="C85" s="104"/>
      <c r="D85" s="110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 x14ac:dyDescent="0.2">
      <c r="A86" s="94"/>
      <c r="B86" s="97"/>
      <c r="C86" s="104"/>
      <c r="D86" s="110"/>
      <c r="E86" s="19" t="s">
        <v>58</v>
      </c>
      <c r="F86" s="13">
        <f t="shared" si="30"/>
        <v>30153.268</v>
      </c>
      <c r="G86" s="17">
        <v>4884.8909999999996</v>
      </c>
      <c r="H86" s="17">
        <v>5178.9229999999998</v>
      </c>
      <c r="I86" s="16">
        <f>6307.838+90.077</f>
        <v>6397.915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 x14ac:dyDescent="0.2">
      <c r="A87" s="95"/>
      <c r="B87" s="98"/>
      <c r="C87" s="105"/>
      <c r="D87" s="111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 x14ac:dyDescent="0.2">
      <c r="A88" s="93" t="s">
        <v>100</v>
      </c>
      <c r="B88" s="96" t="s">
        <v>137</v>
      </c>
      <c r="C88" s="103" t="s">
        <v>161</v>
      </c>
      <c r="D88" s="109" t="s">
        <v>91</v>
      </c>
      <c r="E88" s="19" t="s">
        <v>47</v>
      </c>
      <c r="F88" s="13">
        <f t="shared" si="30"/>
        <v>32424.190349999997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6862.1459999999997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 x14ac:dyDescent="0.2">
      <c r="A89" s="94"/>
      <c r="B89" s="97"/>
      <c r="C89" s="104"/>
      <c r="D89" s="110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 x14ac:dyDescent="0.2">
      <c r="A90" s="94"/>
      <c r="B90" s="97"/>
      <c r="C90" s="104"/>
      <c r="D90" s="110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 x14ac:dyDescent="0.2">
      <c r="A91" s="94"/>
      <c r="B91" s="97"/>
      <c r="C91" s="104"/>
      <c r="D91" s="110"/>
      <c r="E91" s="19" t="s">
        <v>58</v>
      </c>
      <c r="F91" s="13">
        <f t="shared" si="30"/>
        <v>32424.190349999997</v>
      </c>
      <c r="G91" s="17">
        <v>5129.0140000000001</v>
      </c>
      <c r="H91" s="17">
        <f>5483.835+228.516-79.99065</f>
        <v>5632.3603499999999</v>
      </c>
      <c r="I91" s="16">
        <v>6862.1459999999997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 x14ac:dyDescent="0.2">
      <c r="A92" s="95"/>
      <c r="B92" s="98"/>
      <c r="C92" s="105"/>
      <c r="D92" s="111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 x14ac:dyDescent="0.2">
      <c r="A93" s="108" t="s">
        <v>143</v>
      </c>
      <c r="B93" s="96" t="s">
        <v>144</v>
      </c>
      <c r="C93" s="103">
        <v>2022</v>
      </c>
      <c r="D93" s="109" t="s">
        <v>89</v>
      </c>
      <c r="E93" s="19" t="s">
        <v>47</v>
      </c>
      <c r="F93" s="28">
        <f t="shared" si="30"/>
        <v>206.99999999999997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 x14ac:dyDescent="0.2">
      <c r="A94" s="94"/>
      <c r="B94" s="97"/>
      <c r="C94" s="104"/>
      <c r="D94" s="110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 x14ac:dyDescent="0.2">
      <c r="A95" s="94"/>
      <c r="B95" s="97"/>
      <c r="C95" s="104"/>
      <c r="D95" s="110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 x14ac:dyDescent="0.2">
      <c r="A96" s="94"/>
      <c r="B96" s="97"/>
      <c r="C96" s="104"/>
      <c r="D96" s="110"/>
      <c r="E96" s="19" t="s">
        <v>58</v>
      </c>
      <c r="F96" s="13">
        <f>G96+H96+I96+J96+K96</f>
        <v>206.99999999999997</v>
      </c>
      <c r="G96" s="16">
        <v>0</v>
      </c>
      <c r="H96" s="17">
        <f>458.215-251.215</f>
        <v>206.99999999999997</v>
      </c>
      <c r="I96" s="16">
        <v>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 x14ac:dyDescent="0.2">
      <c r="A97" s="95"/>
      <c r="B97" s="98"/>
      <c r="C97" s="105"/>
      <c r="D97" s="111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 x14ac:dyDescent="0.2">
      <c r="A98" s="81" t="s">
        <v>68</v>
      </c>
      <c r="B98" s="81" t="s">
        <v>84</v>
      </c>
      <c r="C98" s="103" t="s">
        <v>161</v>
      </c>
      <c r="D98" s="81" t="s">
        <v>112</v>
      </c>
      <c r="E98" s="26" t="s">
        <v>47</v>
      </c>
      <c r="F98" s="13">
        <f>G98+H98+I98+J98+K98</f>
        <v>320202.07643999998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76908.175960000008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 x14ac:dyDescent="0.2">
      <c r="A99" s="82"/>
      <c r="B99" s="82"/>
      <c r="C99" s="104"/>
      <c r="D99" s="82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 x14ac:dyDescent="0.2">
      <c r="A100" s="82"/>
      <c r="B100" s="82"/>
      <c r="C100" s="104"/>
      <c r="D100" s="82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 x14ac:dyDescent="0.2">
      <c r="A101" s="82"/>
      <c r="B101" s="82"/>
      <c r="C101" s="104"/>
      <c r="D101" s="82"/>
      <c r="E101" s="26" t="s">
        <v>58</v>
      </c>
      <c r="F101" s="13">
        <f t="shared" ref="F101:F108" si="39">G101+H101+I101+J101+K101</f>
        <v>314134.06633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</f>
        <v>71547.856680000012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 x14ac:dyDescent="0.2">
      <c r="A102" s="83"/>
      <c r="B102" s="83"/>
      <c r="C102" s="105"/>
      <c r="D102" s="83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 x14ac:dyDescent="0.2">
      <c r="A103" s="81" t="s">
        <v>69</v>
      </c>
      <c r="B103" s="131" t="s">
        <v>113</v>
      </c>
      <c r="C103" s="103" t="s">
        <v>121</v>
      </c>
      <c r="D103" s="90" t="s">
        <v>151</v>
      </c>
      <c r="E103" s="26" t="s">
        <v>47</v>
      </c>
      <c r="F103" s="13">
        <f t="shared" si="39"/>
        <v>32343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13108.468000000001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 x14ac:dyDescent="0.2">
      <c r="A104" s="82"/>
      <c r="B104" s="132"/>
      <c r="C104" s="104"/>
      <c r="D104" s="91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 x14ac:dyDescent="0.2">
      <c r="A105" s="82"/>
      <c r="B105" s="132"/>
      <c r="C105" s="104"/>
      <c r="D105" s="91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 x14ac:dyDescent="0.2">
      <c r="A106" s="82"/>
      <c r="B106" s="132"/>
      <c r="C106" s="104"/>
      <c r="D106" s="91"/>
      <c r="E106" s="26" t="s">
        <v>58</v>
      </c>
      <c r="F106" s="13">
        <f t="shared" si="39"/>
        <v>32343</v>
      </c>
      <c r="G106" s="17">
        <f>4189.335+2400</f>
        <v>6589.335</v>
      </c>
      <c r="H106" s="17">
        <v>12376.550999999999</v>
      </c>
      <c r="I106" s="16">
        <v>13108.468000000001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 x14ac:dyDescent="0.2">
      <c r="A107" s="83"/>
      <c r="B107" s="133"/>
      <c r="C107" s="105"/>
      <c r="D107" s="92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 x14ac:dyDescent="0.2">
      <c r="A108" s="81" t="s">
        <v>70</v>
      </c>
      <c r="B108" s="84" t="s">
        <v>105</v>
      </c>
      <c r="C108" s="103" t="s">
        <v>167</v>
      </c>
      <c r="D108" s="90" t="s">
        <v>83</v>
      </c>
      <c r="E108" s="26" t="s">
        <v>47</v>
      </c>
      <c r="F108" s="13">
        <f t="shared" si="39"/>
        <v>1722</v>
      </c>
      <c r="G108" s="14">
        <f>G109+G110+G111+G112</f>
        <v>200</v>
      </c>
      <c r="H108" s="14">
        <f>H109+H110+H111+H112</f>
        <v>713</v>
      </c>
      <c r="I108" s="14">
        <f>I109+I110+I111+I112</f>
        <v>809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 x14ac:dyDescent="0.2">
      <c r="A109" s="82"/>
      <c r="B109" s="85"/>
      <c r="C109" s="104"/>
      <c r="D109" s="91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 x14ac:dyDescent="0.2">
      <c r="A110" s="82"/>
      <c r="B110" s="85"/>
      <c r="C110" s="104"/>
      <c r="D110" s="91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 x14ac:dyDescent="0.2">
      <c r="A111" s="82"/>
      <c r="B111" s="85"/>
      <c r="C111" s="104"/>
      <c r="D111" s="91"/>
      <c r="E111" s="26" t="s">
        <v>58</v>
      </c>
      <c r="F111" s="13">
        <f t="shared" si="43"/>
        <v>1722</v>
      </c>
      <c r="G111" s="17">
        <v>200</v>
      </c>
      <c r="H111" s="16">
        <v>713</v>
      </c>
      <c r="I111" s="17">
        <v>809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 x14ac:dyDescent="0.2">
      <c r="A112" s="83"/>
      <c r="B112" s="86"/>
      <c r="C112" s="105"/>
      <c r="D112" s="92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 x14ac:dyDescent="0.2">
      <c r="A113" s="81" t="s">
        <v>76</v>
      </c>
      <c r="B113" s="84" t="s">
        <v>117</v>
      </c>
      <c r="C113" s="103">
        <v>2021</v>
      </c>
      <c r="D113" s="90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 x14ac:dyDescent="0.2">
      <c r="A114" s="82"/>
      <c r="B114" s="85"/>
      <c r="C114" s="104"/>
      <c r="D114" s="91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 x14ac:dyDescent="0.2">
      <c r="A115" s="82"/>
      <c r="B115" s="85"/>
      <c r="C115" s="104"/>
      <c r="D115" s="91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 x14ac:dyDescent="0.2">
      <c r="A116" s="82"/>
      <c r="B116" s="85"/>
      <c r="C116" s="104"/>
      <c r="D116" s="91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 x14ac:dyDescent="0.2">
      <c r="A117" s="83"/>
      <c r="B117" s="86"/>
      <c r="C117" s="105"/>
      <c r="D117" s="92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 x14ac:dyDescent="0.2">
      <c r="A118" s="81" t="s">
        <v>104</v>
      </c>
      <c r="B118" s="84" t="s">
        <v>114</v>
      </c>
      <c r="C118" s="103">
        <v>2021</v>
      </c>
      <c r="D118" s="90" t="s">
        <v>152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 x14ac:dyDescent="0.2">
      <c r="A119" s="82"/>
      <c r="B119" s="85"/>
      <c r="C119" s="104"/>
      <c r="D119" s="91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 x14ac:dyDescent="0.2">
      <c r="A120" s="82"/>
      <c r="B120" s="85"/>
      <c r="C120" s="104"/>
      <c r="D120" s="91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 x14ac:dyDescent="0.2">
      <c r="A121" s="82"/>
      <c r="B121" s="85"/>
      <c r="C121" s="104"/>
      <c r="D121" s="91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 x14ac:dyDescent="0.2">
      <c r="A122" s="83"/>
      <c r="B122" s="86"/>
      <c r="C122" s="105"/>
      <c r="D122" s="92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 x14ac:dyDescent="0.2">
      <c r="A123" s="81" t="s">
        <v>101</v>
      </c>
      <c r="B123" s="84" t="s">
        <v>119</v>
      </c>
      <c r="C123" s="103">
        <v>2021</v>
      </c>
      <c r="D123" s="90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 x14ac:dyDescent="0.2">
      <c r="A124" s="82"/>
      <c r="B124" s="85"/>
      <c r="C124" s="104"/>
      <c r="D124" s="91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 x14ac:dyDescent="0.2">
      <c r="A125" s="82"/>
      <c r="B125" s="85"/>
      <c r="C125" s="104"/>
      <c r="D125" s="91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 x14ac:dyDescent="0.2">
      <c r="A126" s="82"/>
      <c r="B126" s="85"/>
      <c r="C126" s="104"/>
      <c r="D126" s="91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 x14ac:dyDescent="0.2">
      <c r="A127" s="83"/>
      <c r="B127" s="86"/>
      <c r="C127" s="105"/>
      <c r="D127" s="92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 x14ac:dyDescent="0.2">
      <c r="A128" s="81" t="s">
        <v>102</v>
      </c>
      <c r="B128" s="127" t="s">
        <v>138</v>
      </c>
      <c r="C128" s="103" t="s">
        <v>161</v>
      </c>
      <c r="D128" s="90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 x14ac:dyDescent="0.2">
      <c r="A129" s="82"/>
      <c r="B129" s="120"/>
      <c r="C129" s="104"/>
      <c r="D129" s="91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 x14ac:dyDescent="0.2">
      <c r="A130" s="82"/>
      <c r="B130" s="120"/>
      <c r="C130" s="104"/>
      <c r="D130" s="91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 x14ac:dyDescent="0.2">
      <c r="A131" s="82"/>
      <c r="B131" s="120"/>
      <c r="C131" s="104"/>
      <c r="D131" s="91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 x14ac:dyDescent="0.2">
      <c r="A132" s="83"/>
      <c r="B132" s="121"/>
      <c r="C132" s="105"/>
      <c r="D132" s="92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 x14ac:dyDescent="0.2">
      <c r="A133" s="81" t="s">
        <v>103</v>
      </c>
      <c r="B133" s="84" t="s">
        <v>85</v>
      </c>
      <c r="C133" s="103" t="s">
        <v>165</v>
      </c>
      <c r="D133" s="90" t="s">
        <v>153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 x14ac:dyDescent="0.2">
      <c r="A134" s="82"/>
      <c r="B134" s="120"/>
      <c r="C134" s="104"/>
      <c r="D134" s="11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 x14ac:dyDescent="0.2">
      <c r="A135" s="82"/>
      <c r="B135" s="120"/>
      <c r="C135" s="104"/>
      <c r="D135" s="11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 x14ac:dyDescent="0.2">
      <c r="A136" s="82"/>
      <c r="B136" s="120"/>
      <c r="C136" s="104"/>
      <c r="D136" s="11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 x14ac:dyDescent="0.2">
      <c r="A137" s="83"/>
      <c r="B137" s="121"/>
      <c r="C137" s="105"/>
      <c r="D137" s="11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 x14ac:dyDescent="0.2">
      <c r="A138" s="81" t="s">
        <v>120</v>
      </c>
      <c r="B138" s="84" t="s">
        <v>139</v>
      </c>
      <c r="C138" s="103" t="s">
        <v>161</v>
      </c>
      <c r="D138" s="118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 x14ac:dyDescent="0.2">
      <c r="A139" s="82"/>
      <c r="B139" s="120"/>
      <c r="C139" s="104"/>
      <c r="D139" s="118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 x14ac:dyDescent="0.2">
      <c r="A140" s="82"/>
      <c r="B140" s="120"/>
      <c r="C140" s="104"/>
      <c r="D140" s="118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 x14ac:dyDescent="0.2">
      <c r="A141" s="82"/>
      <c r="B141" s="120"/>
      <c r="C141" s="104"/>
      <c r="D141" s="118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 x14ac:dyDescent="0.2">
      <c r="A142" s="83"/>
      <c r="B142" s="121"/>
      <c r="C142" s="105"/>
      <c r="D142" s="119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 x14ac:dyDescent="0.2">
      <c r="A143" s="81" t="s">
        <v>123</v>
      </c>
      <c r="B143" s="84" t="s">
        <v>124</v>
      </c>
      <c r="C143" s="103" t="s">
        <v>168</v>
      </c>
      <c r="D143" s="90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 x14ac:dyDescent="0.2">
      <c r="A144" s="82"/>
      <c r="B144" s="85"/>
      <c r="C144" s="104"/>
      <c r="D144" s="91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 x14ac:dyDescent="0.2">
      <c r="A145" s="82"/>
      <c r="B145" s="85"/>
      <c r="C145" s="104"/>
      <c r="D145" s="91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 x14ac:dyDescent="0.2">
      <c r="A146" s="82"/>
      <c r="B146" s="85"/>
      <c r="C146" s="104"/>
      <c r="D146" s="91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 x14ac:dyDescent="0.2">
      <c r="A147" s="83"/>
      <c r="B147" s="86"/>
      <c r="C147" s="105"/>
      <c r="D147" s="92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 x14ac:dyDescent="0.2">
      <c r="A148" s="81" t="s">
        <v>145</v>
      </c>
      <c r="B148" s="84" t="s">
        <v>146</v>
      </c>
      <c r="C148" s="103">
        <v>2022</v>
      </c>
      <c r="D148" s="90" t="s">
        <v>154</v>
      </c>
      <c r="E148" s="26" t="s">
        <v>47</v>
      </c>
      <c r="F148" s="13">
        <f t="shared" si="43"/>
        <v>475.89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0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 x14ac:dyDescent="0.2">
      <c r="A149" s="82"/>
      <c r="B149" s="85"/>
      <c r="C149" s="104"/>
      <c r="D149" s="91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 x14ac:dyDescent="0.2">
      <c r="A150" s="82"/>
      <c r="B150" s="85"/>
      <c r="C150" s="104"/>
      <c r="D150" s="91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 x14ac:dyDescent="0.2">
      <c r="A151" s="82"/>
      <c r="B151" s="85"/>
      <c r="C151" s="104"/>
      <c r="D151" s="91"/>
      <c r="E151" s="26" t="s">
        <v>58</v>
      </c>
      <c r="F151" s="13">
        <f>G151+H151+I151+J151+K151</f>
        <v>475.89</v>
      </c>
      <c r="G151" s="16">
        <v>0</v>
      </c>
      <c r="H151" s="17">
        <f>475.89</f>
        <v>475.89</v>
      </c>
      <c r="I151" s="16">
        <v>0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 x14ac:dyDescent="0.2">
      <c r="A152" s="83"/>
      <c r="B152" s="86"/>
      <c r="C152" s="105"/>
      <c r="D152" s="92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 x14ac:dyDescent="0.2">
      <c r="A153" s="81" t="s">
        <v>156</v>
      </c>
      <c r="B153" s="84" t="s">
        <v>159</v>
      </c>
      <c r="C153" s="87">
        <v>2023</v>
      </c>
      <c r="D153" s="90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 x14ac:dyDescent="0.2">
      <c r="A154" s="82"/>
      <c r="B154" s="85"/>
      <c r="C154" s="88"/>
      <c r="D154" s="91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 x14ac:dyDescent="0.2">
      <c r="A155" s="82"/>
      <c r="B155" s="85"/>
      <c r="C155" s="88"/>
      <c r="D155" s="91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 x14ac:dyDescent="0.2">
      <c r="A156" s="82"/>
      <c r="B156" s="85"/>
      <c r="C156" s="88"/>
      <c r="D156" s="91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 x14ac:dyDescent="0.2">
      <c r="A157" s="83"/>
      <c r="B157" s="86"/>
      <c r="C157" s="89"/>
      <c r="D157" s="92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 x14ac:dyDescent="0.2">
      <c r="A158" s="81" t="s">
        <v>79</v>
      </c>
      <c r="B158" s="81" t="s">
        <v>86</v>
      </c>
      <c r="C158" s="103" t="s">
        <v>165</v>
      </c>
      <c r="D158" s="90" t="s">
        <v>116</v>
      </c>
      <c r="E158" s="26" t="s">
        <v>47</v>
      </c>
      <c r="F158" s="13">
        <f>G158+H158+I158+J158+K158</f>
        <v>128984.74704000002</v>
      </c>
      <c r="G158" s="14">
        <f>G163+G173+G178+G168+G183+G188</f>
        <v>19417.261200000001</v>
      </c>
      <c r="H158" s="14">
        <f t="shared" ref="H158:K158" si="53">H163+H173+H178+H168+H183+H188</f>
        <v>57910.657760000002</v>
      </c>
      <c r="I158" s="14">
        <f>I163+I173+I178+I168+I183+I188</f>
        <v>18829.485079999999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 x14ac:dyDescent="0.2">
      <c r="A159" s="82"/>
      <c r="B159" s="82"/>
      <c r="C159" s="104"/>
      <c r="D159" s="116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 x14ac:dyDescent="0.2">
      <c r="A160" s="82"/>
      <c r="B160" s="82"/>
      <c r="C160" s="104"/>
      <c r="D160" s="116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 x14ac:dyDescent="0.2">
      <c r="A161" s="82"/>
      <c r="B161" s="82"/>
      <c r="C161" s="104"/>
      <c r="D161" s="116"/>
      <c r="E161" s="26" t="s">
        <v>58</v>
      </c>
      <c r="F161" s="13">
        <f>G161+H161+I161+J161+K161</f>
        <v>100492.90330000001</v>
      </c>
      <c r="G161" s="14">
        <f t="shared" ref="G161:K161" si="56">G166+G176+G181+G171+G186+G191</f>
        <v>12975.96</v>
      </c>
      <c r="H161" s="14">
        <f t="shared" si="56"/>
        <v>44539.4565</v>
      </c>
      <c r="I161" s="14">
        <f>I166+I176+I181+I171+I186+I191</f>
        <v>18150.143799999998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 x14ac:dyDescent="0.2">
      <c r="A162" s="83"/>
      <c r="B162" s="83"/>
      <c r="C162" s="105"/>
      <c r="D162" s="117"/>
      <c r="E162" s="26" t="s">
        <v>59</v>
      </c>
      <c r="F162" s="13">
        <f t="shared" ref="F162:F176" si="57">G162+H162+I162+J162+K162</f>
        <v>0</v>
      </c>
      <c r="G162" s="14">
        <f t="shared" ref="G162:K162" si="58">G167+G177+G182+G172+G187+G192</f>
        <v>0</v>
      </c>
      <c r="H162" s="14">
        <f t="shared" si="58"/>
        <v>0</v>
      </c>
      <c r="I162" s="14">
        <f t="shared" si="58"/>
        <v>0</v>
      </c>
      <c r="J162" s="14">
        <f t="shared" si="58"/>
        <v>0</v>
      </c>
      <c r="K162" s="78">
        <f t="shared" si="58"/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 x14ac:dyDescent="0.2">
      <c r="A163" s="90" t="s">
        <v>25</v>
      </c>
      <c r="B163" s="84" t="s">
        <v>128</v>
      </c>
      <c r="C163" s="103" t="s">
        <v>127</v>
      </c>
      <c r="D163" s="90" t="s">
        <v>87</v>
      </c>
      <c r="E163" s="26" t="s">
        <v>47</v>
      </c>
      <c r="F163" s="13">
        <f t="shared" si="57"/>
        <v>8022.1052600000003</v>
      </c>
      <c r="G163" s="14">
        <f t="shared" ref="G163:I163" si="59">G164+G165+G166+G167</f>
        <v>0</v>
      </c>
      <c r="H163" s="14">
        <f t="shared" si="59"/>
        <v>22.105260000000001</v>
      </c>
      <c r="I163" s="14">
        <f t="shared" si="59"/>
        <v>0</v>
      </c>
      <c r="J163" s="14">
        <f t="shared" ref="J163:K163" si="60">J164+J165+J166+J167</f>
        <v>8000</v>
      </c>
      <c r="K163" s="78">
        <f t="shared" si="60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 x14ac:dyDescent="0.2">
      <c r="A164" s="112"/>
      <c r="B164" s="114"/>
      <c r="C164" s="104"/>
      <c r="D164" s="116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 x14ac:dyDescent="0.2">
      <c r="A165" s="112"/>
      <c r="B165" s="114"/>
      <c r="C165" s="104"/>
      <c r="D165" s="116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 x14ac:dyDescent="0.2">
      <c r="A166" s="112"/>
      <c r="B166" s="114"/>
      <c r="C166" s="104"/>
      <c r="D166" s="116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 x14ac:dyDescent="0.2">
      <c r="A167" s="113"/>
      <c r="B167" s="115"/>
      <c r="C167" s="105"/>
      <c r="D167" s="117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 x14ac:dyDescent="0.2">
      <c r="A168" s="90" t="s">
        <v>26</v>
      </c>
      <c r="B168" s="84" t="s">
        <v>149</v>
      </c>
      <c r="C168" s="103" t="s">
        <v>95</v>
      </c>
      <c r="D168" s="90" t="s">
        <v>97</v>
      </c>
      <c r="E168" s="26" t="s">
        <v>47</v>
      </c>
      <c r="F168" s="13">
        <f t="shared" si="57"/>
        <v>20495.717700000001</v>
      </c>
      <c r="G168" s="14">
        <f>G169+G170+G171+G172</f>
        <v>6441.3011999999999</v>
      </c>
      <c r="H168" s="14">
        <f>H169+H170+H171+H172</f>
        <v>14054.416499999999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 x14ac:dyDescent="0.2">
      <c r="A169" s="112"/>
      <c r="B169" s="114"/>
      <c r="C169" s="104"/>
      <c r="D169" s="122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 x14ac:dyDescent="0.2">
      <c r="A170" s="112"/>
      <c r="B170" s="114"/>
      <c r="C170" s="104"/>
      <c r="D170" s="122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 x14ac:dyDescent="0.2">
      <c r="A171" s="112"/>
      <c r="B171" s="114"/>
      <c r="C171" s="104"/>
      <c r="D171" s="122"/>
      <c r="E171" s="26" t="s">
        <v>58</v>
      </c>
      <c r="F171" s="13">
        <f t="shared" si="57"/>
        <v>705.32050000000004</v>
      </c>
      <c r="G171" s="17">
        <v>0</v>
      </c>
      <c r="H171" s="17">
        <v>705.32050000000004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 x14ac:dyDescent="0.2">
      <c r="A172" s="113"/>
      <c r="B172" s="115"/>
      <c r="C172" s="105"/>
      <c r="D172" s="123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 x14ac:dyDescent="0.2">
      <c r="A173" s="90" t="s">
        <v>27</v>
      </c>
      <c r="B173" s="84" t="s">
        <v>150</v>
      </c>
      <c r="C173" s="103" t="s">
        <v>95</v>
      </c>
      <c r="D173" s="90" t="s">
        <v>170</v>
      </c>
      <c r="E173" s="26" t="s">
        <v>47</v>
      </c>
      <c r="F173" s="13">
        <f t="shared" si="57"/>
        <v>37379.619999999995</v>
      </c>
      <c r="G173" s="14">
        <f t="shared" ref="G173:I173" si="61">G174+G175+G176+G177</f>
        <v>1163.067</v>
      </c>
      <c r="H173" s="14">
        <f t="shared" si="61"/>
        <v>31058.942999999999</v>
      </c>
      <c r="I173" s="14">
        <f t="shared" si="61"/>
        <v>5157.6099999999997</v>
      </c>
      <c r="J173" s="14">
        <f t="shared" ref="J173:K173" si="62">J174+J175+J176+J177</f>
        <v>0</v>
      </c>
      <c r="K173" s="78">
        <f t="shared" si="62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 x14ac:dyDescent="0.2">
      <c r="A174" s="112"/>
      <c r="B174" s="114"/>
      <c r="C174" s="104"/>
      <c r="D174" s="116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 x14ac:dyDescent="0.2">
      <c r="A175" s="112"/>
      <c r="B175" s="114"/>
      <c r="C175" s="104"/>
      <c r="D175" s="116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 x14ac:dyDescent="0.2">
      <c r="A176" s="112"/>
      <c r="B176" s="114"/>
      <c r="C176" s="104"/>
      <c r="D176" s="116"/>
      <c r="E176" s="26" t="s">
        <v>58</v>
      </c>
      <c r="F176" s="13">
        <f t="shared" si="57"/>
        <v>37379.619999999995</v>
      </c>
      <c r="G176" s="17">
        <v>1163.067</v>
      </c>
      <c r="H176" s="17">
        <v>31058.942999999999</v>
      </c>
      <c r="I176" s="16">
        <f>1798.02+1869.59+1490</f>
        <v>5157.6099999999997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117.75" customHeight="1" x14ac:dyDescent="0.2">
      <c r="A177" s="113"/>
      <c r="B177" s="115"/>
      <c r="C177" s="105"/>
      <c r="D177" s="117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 x14ac:dyDescent="0.2">
      <c r="A178" s="90" t="s">
        <v>28</v>
      </c>
      <c r="B178" s="127" t="s">
        <v>140</v>
      </c>
      <c r="C178" s="103" t="s">
        <v>165</v>
      </c>
      <c r="D178" s="90" t="s">
        <v>83</v>
      </c>
      <c r="E178" s="26" t="s">
        <v>47</v>
      </c>
      <c r="F178" s="13">
        <f t="shared" ref="F178:F192" si="63">G178+H178+I178+J178+K178</f>
        <v>27824.381999999998</v>
      </c>
      <c r="G178" s="14">
        <f>G179+G180+G181+G182</f>
        <v>5246.29</v>
      </c>
      <c r="H178" s="14">
        <f t="shared" ref="H178:I178" si="64">H179+H180+H181+H182</f>
        <v>5971.5479999999998</v>
      </c>
      <c r="I178" s="14">
        <f t="shared" si="64"/>
        <v>5618.7619999999997</v>
      </c>
      <c r="J178" s="14">
        <f t="shared" ref="J178:K178" si="65">J179+J180+J181+J182</f>
        <v>5564.817</v>
      </c>
      <c r="K178" s="78">
        <f t="shared" si="65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 x14ac:dyDescent="0.2">
      <c r="A179" s="112"/>
      <c r="B179" s="114"/>
      <c r="C179" s="104"/>
      <c r="D179" s="122"/>
      <c r="E179" s="26" t="s">
        <v>56</v>
      </c>
      <c r="F179" s="13">
        <f t="shared" si="63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 x14ac:dyDescent="0.2">
      <c r="A180" s="112"/>
      <c r="B180" s="114"/>
      <c r="C180" s="104"/>
      <c r="D180" s="122"/>
      <c r="E180" s="26" t="s">
        <v>57</v>
      </c>
      <c r="F180" s="13">
        <f t="shared" si="63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 x14ac:dyDescent="0.2">
      <c r="A181" s="112"/>
      <c r="B181" s="114"/>
      <c r="C181" s="104"/>
      <c r="D181" s="122"/>
      <c r="E181" s="26" t="s">
        <v>58</v>
      </c>
      <c r="F181" s="13">
        <f t="shared" si="63"/>
        <v>27824.381999999998</v>
      </c>
      <c r="G181" s="17">
        <f>5363.47-117.18</f>
        <v>5246.29</v>
      </c>
      <c r="H181" s="17">
        <v>5971.5479999999998</v>
      </c>
      <c r="I181" s="16">
        <f>5578.762+40</f>
        <v>5618.7619999999997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 x14ac:dyDescent="0.2">
      <c r="A182" s="113"/>
      <c r="B182" s="115"/>
      <c r="C182" s="105"/>
      <c r="D182" s="123"/>
      <c r="E182" s="26" t="s">
        <v>59</v>
      </c>
      <c r="F182" s="13">
        <f t="shared" si="63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 x14ac:dyDescent="0.2">
      <c r="A183" s="90" t="s">
        <v>107</v>
      </c>
      <c r="B183" s="127" t="s">
        <v>115</v>
      </c>
      <c r="C183" s="103" t="s">
        <v>161</v>
      </c>
      <c r="D183" s="90" t="s">
        <v>94</v>
      </c>
      <c r="E183" s="26" t="s">
        <v>47</v>
      </c>
      <c r="F183" s="13">
        <f t="shared" si="63"/>
        <v>34547.826000000001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7338.0169999999998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 x14ac:dyDescent="0.2">
      <c r="A184" s="112"/>
      <c r="B184" s="120"/>
      <c r="C184" s="104"/>
      <c r="D184" s="112"/>
      <c r="E184" s="26" t="s">
        <v>56</v>
      </c>
      <c r="F184" s="13">
        <f t="shared" si="63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 x14ac:dyDescent="0.2">
      <c r="A185" s="112"/>
      <c r="B185" s="120"/>
      <c r="C185" s="104"/>
      <c r="D185" s="112"/>
      <c r="E185" s="26" t="s">
        <v>57</v>
      </c>
      <c r="F185" s="13">
        <f t="shared" si="63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 x14ac:dyDescent="0.2">
      <c r="A186" s="112"/>
      <c r="B186" s="120"/>
      <c r="C186" s="104"/>
      <c r="D186" s="112"/>
      <c r="E186" s="26" t="s">
        <v>58</v>
      </c>
      <c r="F186" s="13">
        <f t="shared" si="63"/>
        <v>34547.826000000001</v>
      </c>
      <c r="G186" s="17">
        <v>6566.6030000000001</v>
      </c>
      <c r="H186" s="17">
        <v>6803.6450000000004</v>
      </c>
      <c r="I186" s="16">
        <v>7338.0169999999998</v>
      </c>
      <c r="J186" s="17">
        <v>6992.7219999999998</v>
      </c>
      <c r="K186" s="76">
        <f>6846.839</f>
        <v>6846.8389999999999</v>
      </c>
      <c r="L186" s="40" t="s">
        <v>169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 x14ac:dyDescent="0.2">
      <c r="A187" s="113"/>
      <c r="B187" s="121"/>
      <c r="C187" s="105"/>
      <c r="D187" s="113"/>
      <c r="E187" s="26" t="s">
        <v>59</v>
      </c>
      <c r="F187" s="13">
        <f t="shared" si="63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 x14ac:dyDescent="0.2">
      <c r="A188" s="90" t="s">
        <v>126</v>
      </c>
      <c r="B188" s="84" t="s">
        <v>129</v>
      </c>
      <c r="C188" s="103">
        <v>2023</v>
      </c>
      <c r="D188" s="90" t="s">
        <v>87</v>
      </c>
      <c r="E188" s="26" t="s">
        <v>47</v>
      </c>
      <c r="F188" s="13">
        <f t="shared" si="63"/>
        <v>715.09608000000003</v>
      </c>
      <c r="G188" s="14">
        <f t="shared" ref="G188:K188" si="66">G189+G190+G191+G192</f>
        <v>0</v>
      </c>
      <c r="H188" s="14">
        <f t="shared" si="66"/>
        <v>0</v>
      </c>
      <c r="I188" s="14">
        <f t="shared" si="66"/>
        <v>715.09608000000003</v>
      </c>
      <c r="J188" s="14">
        <f t="shared" si="66"/>
        <v>0</v>
      </c>
      <c r="K188" s="78">
        <f t="shared" si="66"/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 x14ac:dyDescent="0.2">
      <c r="A189" s="112"/>
      <c r="B189" s="114"/>
      <c r="C189" s="104"/>
      <c r="D189" s="116"/>
      <c r="E189" s="26" t="s">
        <v>56</v>
      </c>
      <c r="F189" s="13">
        <f t="shared" si="63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 x14ac:dyDescent="0.2">
      <c r="A190" s="112"/>
      <c r="B190" s="114"/>
      <c r="C190" s="104"/>
      <c r="D190" s="116"/>
      <c r="E190" s="26" t="s">
        <v>57</v>
      </c>
      <c r="F190" s="13">
        <f t="shared" si="63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 x14ac:dyDescent="0.2">
      <c r="A191" s="112"/>
      <c r="B191" s="114"/>
      <c r="C191" s="104"/>
      <c r="D191" s="116"/>
      <c r="E191" s="26" t="s">
        <v>58</v>
      </c>
      <c r="F191" s="13">
        <f t="shared" si="63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 x14ac:dyDescent="0.2">
      <c r="A192" s="113"/>
      <c r="B192" s="115"/>
      <c r="C192" s="105"/>
      <c r="D192" s="117"/>
      <c r="E192" s="26" t="s">
        <v>59</v>
      </c>
      <c r="F192" s="13">
        <f t="shared" si="63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1" s="45" customFormat="1" ht="15.6" customHeight="1" x14ac:dyDescent="0.2">
      <c r="A193" s="93"/>
      <c r="B193" s="124" t="s">
        <v>73</v>
      </c>
      <c r="C193" s="103" t="s">
        <v>161</v>
      </c>
      <c r="D193" s="118"/>
      <c r="E193" s="25" t="s">
        <v>47</v>
      </c>
      <c r="F193" s="23">
        <f t="shared" ref="F193:J194" si="67">F13+F58+F68+F98+F158</f>
        <v>1048493.04709</v>
      </c>
      <c r="G193" s="23">
        <f t="shared" si="67"/>
        <v>182601.34386000002</v>
      </c>
      <c r="H193" s="23">
        <f t="shared" si="67"/>
        <v>233800.49902999998</v>
      </c>
      <c r="I193" s="23">
        <f t="shared" si="67"/>
        <v>220215.14520000003</v>
      </c>
      <c r="J193" s="23">
        <f t="shared" si="67"/>
        <v>206181.299</v>
      </c>
      <c r="K193" s="74">
        <f>K13+K58+K68+K98+K158+K93+K148</f>
        <v>205694.76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62"/>
      <c r="AM193" s="62"/>
      <c r="AN193" s="62"/>
      <c r="AO193" s="62"/>
      <c r="AP193" s="62"/>
      <c r="AQ193" s="42"/>
      <c r="AR193" s="42"/>
      <c r="AS193" s="42"/>
      <c r="AT193" s="42"/>
      <c r="AU193" s="42"/>
      <c r="AV193" s="42"/>
      <c r="AW193" s="42"/>
      <c r="AX193" s="42"/>
      <c r="AY193" s="42"/>
    </row>
    <row r="194" spans="1:51" s="45" customFormat="1" ht="15" customHeight="1" x14ac:dyDescent="0.2">
      <c r="A194" s="94"/>
      <c r="B194" s="125"/>
      <c r="C194" s="104"/>
      <c r="D194" s="118"/>
      <c r="E194" s="25" t="s">
        <v>56</v>
      </c>
      <c r="F194" s="23">
        <f t="shared" si="67"/>
        <v>20657.945749999999</v>
      </c>
      <c r="G194" s="23">
        <f t="shared" si="67"/>
        <v>6456.1931199999999</v>
      </c>
      <c r="H194" s="23">
        <f t="shared" si="67"/>
        <v>356.34931</v>
      </c>
      <c r="I194" s="23">
        <f t="shared" si="67"/>
        <v>6245.4033200000003</v>
      </c>
      <c r="J194" s="23">
        <f t="shared" si="67"/>
        <v>7600</v>
      </c>
      <c r="K194" s="74">
        <f>K14+K59+K69+K99+K159</f>
        <v>0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62"/>
      <c r="AM194" s="62"/>
      <c r="AN194" s="62"/>
      <c r="AO194" s="62"/>
      <c r="AP194" s="62"/>
      <c r="AQ194" s="42"/>
      <c r="AR194" s="42"/>
      <c r="AS194" s="42"/>
      <c r="AT194" s="42"/>
      <c r="AU194" s="42"/>
      <c r="AV194" s="42"/>
      <c r="AW194" s="42"/>
      <c r="AX194" s="42"/>
      <c r="AY194" s="42"/>
    </row>
    <row r="195" spans="1:51" s="45" customFormat="1" x14ac:dyDescent="0.2">
      <c r="A195" s="94"/>
      <c r="B195" s="125"/>
      <c r="C195" s="104"/>
      <c r="D195" s="118"/>
      <c r="E195" s="25" t="s">
        <v>57</v>
      </c>
      <c r="F195" s="23">
        <f t="shared" ref="F195:H196" si="68">F15+F60+F70+F100+F160</f>
        <v>15452.176780000002</v>
      </c>
      <c r="G195" s="23">
        <f t="shared" si="68"/>
        <v>462.43673999999999</v>
      </c>
      <c r="H195" s="23">
        <f t="shared" si="68"/>
        <v>13493.85122</v>
      </c>
      <c r="I195" s="23">
        <f>I15+I65+I70+I100+I160</f>
        <v>861.88882000000001</v>
      </c>
      <c r="J195" s="23">
        <f>J15+J60+J70+J100+J160</f>
        <v>517</v>
      </c>
      <c r="K195" s="74">
        <f>K15+K60+K70+K100+K160</f>
        <v>117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62"/>
      <c r="AM195" s="62"/>
      <c r="AN195" s="62"/>
      <c r="AO195" s="62"/>
      <c r="AP195" s="62"/>
      <c r="AQ195" s="42"/>
      <c r="AR195" s="42"/>
      <c r="AS195" s="42"/>
      <c r="AT195" s="42"/>
      <c r="AU195" s="42"/>
      <c r="AV195" s="42"/>
      <c r="AW195" s="42"/>
      <c r="AX195" s="42"/>
      <c r="AY195" s="42"/>
    </row>
    <row r="196" spans="1:51" s="45" customFormat="1" x14ac:dyDescent="0.2">
      <c r="A196" s="94"/>
      <c r="B196" s="125"/>
      <c r="C196" s="104"/>
      <c r="D196" s="118"/>
      <c r="E196" s="25" t="s">
        <v>58</v>
      </c>
      <c r="F196" s="23">
        <f t="shared" si="68"/>
        <v>1012382.9245600001</v>
      </c>
      <c r="G196" s="23">
        <f t="shared" si="68"/>
        <v>175682.71400000001</v>
      </c>
      <c r="H196" s="23">
        <f t="shared" si="68"/>
        <v>219950.2985</v>
      </c>
      <c r="I196" s="23">
        <f>I16+I61+I71+I101+I161</f>
        <v>213107.85305999996</v>
      </c>
      <c r="J196" s="23">
        <f>J16+J61+J71+J101+J161+J96+J151</f>
        <v>198064.299</v>
      </c>
      <c r="K196" s="74">
        <f>K16+K61+K71+K101+K161+K96+K151</f>
        <v>205577.76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62"/>
      <c r="AM196" s="62"/>
      <c r="AN196" s="62"/>
      <c r="AO196" s="62"/>
      <c r="AP196" s="62"/>
      <c r="AQ196" s="42"/>
      <c r="AR196" s="42"/>
      <c r="AS196" s="42"/>
      <c r="AT196" s="42"/>
      <c r="AU196" s="42"/>
      <c r="AV196" s="42"/>
      <c r="AW196" s="42"/>
      <c r="AX196" s="42"/>
      <c r="AY196" s="42"/>
    </row>
    <row r="197" spans="1:51" s="61" customFormat="1" ht="26.1" customHeight="1" x14ac:dyDescent="0.2">
      <c r="A197" s="95"/>
      <c r="B197" s="126"/>
      <c r="C197" s="105"/>
      <c r="D197" s="119"/>
      <c r="E197" s="25" t="s">
        <v>59</v>
      </c>
      <c r="F197" s="13">
        <f t="shared" ref="F197" si="69">G197+H197+I197+J197</f>
        <v>0</v>
      </c>
      <c r="G197" s="23">
        <f>G17+G62+G72+G102+G162</f>
        <v>0</v>
      </c>
      <c r="H197" s="23">
        <f>H17+H62+H72+H102+H162</f>
        <v>0</v>
      </c>
      <c r="I197" s="23">
        <f>I17+I62+I72+I102+I162</f>
        <v>0</v>
      </c>
      <c r="J197" s="23">
        <f>J17+J62+J72+J102+J162</f>
        <v>0</v>
      </c>
      <c r="K197" s="74">
        <f>K17+K62+K72+K102+K162</f>
        <v>0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63"/>
      <c r="AM197" s="63"/>
      <c r="AN197" s="63"/>
      <c r="AO197" s="63"/>
      <c r="AP197" s="63"/>
      <c r="AQ197" s="58"/>
      <c r="AR197" s="58"/>
      <c r="AS197" s="58"/>
      <c r="AT197" s="58"/>
      <c r="AU197" s="58"/>
      <c r="AV197" s="58"/>
      <c r="AW197" s="58"/>
      <c r="AX197" s="58"/>
      <c r="AY197" s="58"/>
    </row>
    <row r="198" spans="1:51" s="34" customFormat="1" ht="32.450000000000003" customHeight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72"/>
    </row>
    <row r="199" spans="1:51" s="34" customFormat="1" ht="32.450000000000003" customHeight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72"/>
    </row>
    <row r="200" spans="1:51" s="34" customFormat="1" x14ac:dyDescent="0.2">
      <c r="A200" s="32"/>
      <c r="B200" s="32"/>
      <c r="C200" s="32"/>
      <c r="D200" s="32"/>
      <c r="E200" s="32"/>
      <c r="F200" s="33"/>
      <c r="G200" s="32"/>
      <c r="H200" s="32"/>
      <c r="I200" s="32"/>
      <c r="J200" s="32"/>
      <c r="K200" s="72"/>
    </row>
    <row r="201" spans="1:51" s="34" customFormat="1" x14ac:dyDescent="0.2">
      <c r="A201" s="32"/>
      <c r="B201" s="32"/>
      <c r="C201" s="32"/>
      <c r="D201" s="32"/>
      <c r="E201" s="32"/>
      <c r="F201" s="33"/>
      <c r="G201" s="32"/>
      <c r="H201" s="33"/>
      <c r="I201" s="33"/>
      <c r="J201" s="33"/>
      <c r="K201" s="72"/>
    </row>
    <row r="202" spans="1:51" s="34" customFormat="1" x14ac:dyDescent="0.2">
      <c r="F202" s="40"/>
      <c r="H202" s="64"/>
      <c r="I202" s="64"/>
      <c r="J202" s="64"/>
      <c r="K202" s="72"/>
    </row>
    <row r="203" spans="1:51" s="34" customFormat="1" x14ac:dyDescent="0.2">
      <c r="F203" s="40"/>
      <c r="H203" s="64"/>
      <c r="I203" s="64"/>
      <c r="J203" s="64"/>
      <c r="K203" s="72"/>
    </row>
    <row r="204" spans="1:51" s="34" customFormat="1" x14ac:dyDescent="0.2">
      <c r="F204" s="40"/>
      <c r="H204" s="64"/>
      <c r="I204" s="64"/>
      <c r="J204" s="64"/>
      <c r="K204" s="72"/>
    </row>
    <row r="205" spans="1:51" s="34" customFormat="1" x14ac:dyDescent="0.2">
      <c r="F205" s="40"/>
      <c r="H205" s="64"/>
      <c r="I205" s="64"/>
      <c r="J205" s="64"/>
      <c r="K205" s="72"/>
    </row>
    <row r="206" spans="1:51" s="34" customFormat="1" x14ac:dyDescent="0.2">
      <c r="F206" s="40"/>
      <c r="H206" s="64"/>
      <c r="I206" s="64"/>
      <c r="J206" s="64"/>
      <c r="K206" s="72"/>
    </row>
    <row r="207" spans="1:51" s="34" customFormat="1" x14ac:dyDescent="0.2">
      <c r="F207" s="40"/>
      <c r="H207" s="64"/>
      <c r="I207" s="64"/>
      <c r="J207" s="64"/>
      <c r="K207" s="72"/>
    </row>
    <row r="208" spans="1:51" s="34" customFormat="1" x14ac:dyDescent="0.2">
      <c r="F208" s="40"/>
      <c r="H208" s="64"/>
      <c r="I208" s="64"/>
      <c r="J208" s="64"/>
      <c r="K208" s="72"/>
    </row>
    <row r="209" spans="1:51" s="34" customFormat="1" x14ac:dyDescent="0.2">
      <c r="F209" s="40"/>
      <c r="H209" s="64"/>
      <c r="I209" s="64"/>
      <c r="J209" s="64"/>
      <c r="K209" s="72"/>
    </row>
    <row r="210" spans="1:51" s="34" customFormat="1" x14ac:dyDescent="0.2">
      <c r="F210" s="40"/>
      <c r="H210" s="64"/>
      <c r="I210" s="64"/>
      <c r="J210" s="64"/>
      <c r="K210" s="72"/>
    </row>
    <row r="211" spans="1:51" s="34" customFormat="1" x14ac:dyDescent="0.2">
      <c r="F211" s="40"/>
      <c r="H211" s="64"/>
      <c r="I211" s="64"/>
      <c r="J211" s="64"/>
      <c r="K211" s="72"/>
    </row>
    <row r="212" spans="1:51" s="34" customFormat="1" x14ac:dyDescent="0.2">
      <c r="F212" s="40"/>
      <c r="H212" s="64"/>
      <c r="I212" s="64"/>
      <c r="J212" s="64"/>
      <c r="K212" s="72"/>
    </row>
    <row r="213" spans="1:51" s="34" customFormat="1" x14ac:dyDescent="0.2">
      <c r="F213" s="40"/>
      <c r="H213" s="64"/>
      <c r="I213" s="64"/>
      <c r="J213" s="64"/>
      <c r="K213" s="72"/>
    </row>
    <row r="214" spans="1:51" s="34" customFormat="1" x14ac:dyDescent="0.2">
      <c r="F214" s="40"/>
      <c r="H214" s="64"/>
      <c r="I214" s="64"/>
      <c r="J214" s="64"/>
      <c r="K214" s="72"/>
    </row>
    <row r="215" spans="1:51" s="34" customFormat="1" x14ac:dyDescent="0.2">
      <c r="F215" s="40"/>
      <c r="H215" s="64"/>
      <c r="I215" s="64"/>
      <c r="J215" s="64"/>
      <c r="K215" s="72"/>
    </row>
    <row r="216" spans="1:51" s="34" customFormat="1" x14ac:dyDescent="0.2">
      <c r="F216" s="40"/>
      <c r="H216" s="64"/>
      <c r="I216" s="64"/>
      <c r="J216" s="64"/>
      <c r="K216" s="72"/>
    </row>
    <row r="217" spans="1:51" s="34" customFormat="1" x14ac:dyDescent="0.2">
      <c r="F217" s="40"/>
      <c r="H217" s="64"/>
      <c r="I217" s="64"/>
      <c r="J217" s="64"/>
      <c r="K217" s="72"/>
    </row>
    <row r="218" spans="1:51" s="34" customFormat="1" x14ac:dyDescent="0.2">
      <c r="F218" s="40"/>
      <c r="H218" s="64"/>
      <c r="I218" s="64"/>
      <c r="J218" s="64"/>
      <c r="K218" s="72"/>
    </row>
    <row r="219" spans="1:51" s="34" customFormat="1" x14ac:dyDescent="0.2">
      <c r="F219" s="40"/>
      <c r="H219" s="64"/>
      <c r="I219" s="64"/>
      <c r="J219" s="64"/>
      <c r="K219" s="72"/>
    </row>
    <row r="220" spans="1:51" s="34" customFormat="1" x14ac:dyDescent="0.2">
      <c r="F220" s="40"/>
      <c r="H220" s="64"/>
      <c r="I220" s="64"/>
      <c r="J220" s="64"/>
      <c r="K220" s="72"/>
    </row>
    <row r="221" spans="1:51" s="34" customFormat="1" x14ac:dyDescent="0.2">
      <c r="F221" s="40"/>
      <c r="H221" s="64"/>
      <c r="I221" s="64"/>
      <c r="J221" s="64"/>
      <c r="K221" s="72"/>
    </row>
    <row r="222" spans="1:51" s="34" customFormat="1" x14ac:dyDescent="0.2">
      <c r="F222" s="40"/>
      <c r="H222" s="64"/>
      <c r="I222" s="64"/>
      <c r="J222" s="64"/>
      <c r="K222" s="72"/>
    </row>
    <row r="223" spans="1:51" s="34" customFormat="1" x14ac:dyDescent="0.2">
      <c r="F223" s="40"/>
      <c r="H223" s="64"/>
      <c r="I223" s="64"/>
      <c r="J223" s="64"/>
      <c r="K223" s="72"/>
    </row>
    <row r="224" spans="1:51" s="66" customFormat="1" x14ac:dyDescent="0.2">
      <c r="A224" s="65"/>
      <c r="F224" s="67"/>
      <c r="H224" s="64"/>
      <c r="I224" s="64"/>
      <c r="J224" s="64"/>
      <c r="K224" s="7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1:51" s="66" customFormat="1" x14ac:dyDescent="0.2">
      <c r="A225" s="65"/>
      <c r="F225" s="67"/>
      <c r="H225" s="64"/>
      <c r="I225" s="64"/>
      <c r="J225" s="64"/>
      <c r="K225" s="7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1:51" s="66" customFormat="1" x14ac:dyDescent="0.2">
      <c r="A226" s="65"/>
      <c r="F226" s="67"/>
      <c r="H226" s="64"/>
      <c r="I226" s="64"/>
      <c r="J226" s="64"/>
      <c r="K226" s="7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1:51" s="66" customFormat="1" x14ac:dyDescent="0.2">
      <c r="A227" s="65"/>
      <c r="F227" s="67"/>
      <c r="H227" s="64"/>
      <c r="I227" s="64"/>
      <c r="J227" s="64"/>
      <c r="K227" s="7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1:51" s="66" customFormat="1" x14ac:dyDescent="0.2">
      <c r="A228" s="65"/>
      <c r="F228" s="67"/>
      <c r="H228" s="64"/>
      <c r="I228" s="64"/>
      <c r="J228" s="64"/>
      <c r="K228" s="7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1:51" s="66" customFormat="1" x14ac:dyDescent="0.2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 x14ac:dyDescent="0.2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</sheetData>
  <autoFilter ref="A10:I197"/>
  <mergeCells count="162"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B28:B32"/>
    <mergeCell ref="A18:A22"/>
    <mergeCell ref="B18:B22"/>
    <mergeCell ref="C18:C22"/>
    <mergeCell ref="A23:A27"/>
    <mergeCell ref="B23:B27"/>
    <mergeCell ref="C23:C27"/>
    <mergeCell ref="J10:J11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193:D197"/>
    <mergeCell ref="D158:D162"/>
    <mergeCell ref="D163:D167"/>
    <mergeCell ref="D178:D182"/>
    <mergeCell ref="D183:D187"/>
    <mergeCell ref="D168:D172"/>
    <mergeCell ref="A193:A197"/>
    <mergeCell ref="C193:C197"/>
    <mergeCell ref="B193:B197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A153:A157"/>
    <mergeCell ref="B153:B157"/>
    <mergeCell ref="C153:C157"/>
    <mergeCell ref="D153:D157"/>
    <mergeCell ref="A53:A57"/>
    <mergeCell ref="B53:B57"/>
    <mergeCell ref="C53:C57"/>
    <mergeCell ref="D53:D5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</mergeCells>
  <pageMargins left="0.9055118110236221" right="0.9055118110236221" top="0.94488188976377963" bottom="0.94488188976377963" header="0.31496062992125984" footer="0.31496062992125984"/>
  <pageSetup paperSize="9" scale="81" fitToHeight="0" orientation="landscape" r:id="rId1"/>
  <rowBreaks count="6" manualBreakCount="6">
    <brk id="32" max="10" man="1"/>
    <brk id="62" max="10" man="1"/>
    <brk id="97" max="10" man="1"/>
    <brk id="117" max="10" man="1"/>
    <brk id="142" max="10" man="1"/>
    <brk id="1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2023-03-28T06:57:25Z</dcterms:modified>
</cp:coreProperties>
</file>